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ORI\"/>
    </mc:Choice>
  </mc:AlternateContent>
  <bookViews>
    <workbookView xWindow="0" yWindow="0" windowWidth="38400" windowHeight="17520"/>
  </bookViews>
  <sheets>
    <sheet name="Rekapitulace stavby" sheetId="1" r:id="rId1"/>
    <sheet name="SO 01 - Vodovod - 1. část" sheetId="2" r:id="rId2"/>
    <sheet name="SO 02 - Vodovod - 2. část" sheetId="3" r:id="rId3"/>
    <sheet name="SO 03 - Vodovod - 3. část" sheetId="4" r:id="rId4"/>
    <sheet name="SO 04 - Přípojky vodovodní" sheetId="5" r:id="rId5"/>
  </sheets>
  <definedNames>
    <definedName name="_xlnm._FilterDatabase" localSheetId="1" hidden="1">'SO 01 - Vodovod - 1. část'!$C$103:$K$579</definedName>
    <definedName name="_xlnm._FilterDatabase" localSheetId="2" hidden="1">'SO 02 - Vodovod - 2. část'!$C$98:$K$307</definedName>
    <definedName name="_xlnm._FilterDatabase" localSheetId="3" hidden="1">'SO 03 - Vodovod - 3. část'!$C$111:$K$575</definedName>
    <definedName name="_xlnm._FilterDatabase" localSheetId="4" hidden="1">'SO 04 - Přípojky vodovodní'!$C$94:$K$246</definedName>
    <definedName name="_xlnm.Print_Titles" localSheetId="0">'Rekapitulace stavby'!$52:$52</definedName>
    <definedName name="_xlnm.Print_Titles" localSheetId="1">'SO 01 - Vodovod - 1. část'!$103:$103</definedName>
    <definedName name="_xlnm.Print_Titles" localSheetId="2">'SO 02 - Vodovod - 2. část'!$98:$98</definedName>
    <definedName name="_xlnm.Print_Titles" localSheetId="3">'SO 03 - Vodovod - 3. část'!$111:$111</definedName>
    <definedName name="_xlnm.Print_Titles" localSheetId="4">'SO 04 - Přípojky vodovodní'!$94:$94</definedName>
    <definedName name="_xlnm.Print_Area" localSheetId="0">'Rekapitulace stavby'!$D$4:$AO$36,'Rekapitulace stavby'!$C$42:$AQ$59</definedName>
    <definedName name="_xlnm.Print_Area" localSheetId="1">'SO 01 - Vodovod - 1. část'!$C$4:$J$39,'SO 01 - Vodovod - 1. část'!$C$45:$J$85,'SO 01 - Vodovod - 1. část'!$C$91:$K$579</definedName>
    <definedName name="_xlnm.Print_Area" localSheetId="2">'SO 02 - Vodovod - 2. část'!$C$4:$J$39,'SO 02 - Vodovod - 2. část'!$C$45:$J$80,'SO 02 - Vodovod - 2. část'!$C$86:$K$307</definedName>
    <definedName name="_xlnm.Print_Area" localSheetId="3">'SO 03 - Vodovod - 3. část'!$C$4:$J$39,'SO 03 - Vodovod - 3. část'!$C$45:$J$93,'SO 03 - Vodovod - 3. část'!$C$99:$K$575</definedName>
    <definedName name="_xlnm.Print_Area" localSheetId="4">'SO 04 - Přípojky vodovodní'!$C$4:$J$39,'SO 04 - Přípojky vodovodní'!$C$45:$J$76,'SO 04 - Přípojky vodovodní'!$C$82:$K$246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 s="1"/>
  <c r="BI244" i="5"/>
  <c r="BH244" i="5"/>
  <c r="BG244" i="5"/>
  <c r="BF244" i="5"/>
  <c r="T244" i="5"/>
  <c r="T243" i="5" s="1"/>
  <c r="R244" i="5"/>
  <c r="R243" i="5"/>
  <c r="P244" i="5"/>
  <c r="P243" i="5" s="1"/>
  <c r="BI240" i="5"/>
  <c r="BH240" i="5"/>
  <c r="BG240" i="5"/>
  <c r="BF240" i="5"/>
  <c r="T240" i="5"/>
  <c r="R240" i="5"/>
  <c r="P240" i="5"/>
  <c r="BI237" i="5"/>
  <c r="BH237" i="5"/>
  <c r="BG237" i="5"/>
  <c r="BF237" i="5"/>
  <c r="T237" i="5"/>
  <c r="R237" i="5"/>
  <c r="P237" i="5"/>
  <c r="BI234" i="5"/>
  <c r="BH234" i="5"/>
  <c r="BG234" i="5"/>
  <c r="BF234" i="5"/>
  <c r="T234" i="5"/>
  <c r="R234" i="5"/>
  <c r="P234" i="5"/>
  <c r="BI231" i="5"/>
  <c r="BH231" i="5"/>
  <c r="BG231" i="5"/>
  <c r="BF231" i="5"/>
  <c r="T231" i="5"/>
  <c r="T230" i="5" s="1"/>
  <c r="R231" i="5"/>
  <c r="R230" i="5" s="1"/>
  <c r="P231" i="5"/>
  <c r="P230" i="5"/>
  <c r="BI227" i="5"/>
  <c r="BH227" i="5"/>
  <c r="BG227" i="5"/>
  <c r="BF227" i="5"/>
  <c r="T227" i="5"/>
  <c r="R227" i="5"/>
  <c r="P227" i="5"/>
  <c r="BI224" i="5"/>
  <c r="BH224" i="5"/>
  <c r="BG224" i="5"/>
  <c r="BF224" i="5"/>
  <c r="T224" i="5"/>
  <c r="R224" i="5"/>
  <c r="P224" i="5"/>
  <c r="BI221" i="5"/>
  <c r="BH221" i="5"/>
  <c r="BG221" i="5"/>
  <c r="BF221" i="5"/>
  <c r="T221" i="5"/>
  <c r="R221" i="5"/>
  <c r="P221" i="5"/>
  <c r="BI218" i="5"/>
  <c r="BH218" i="5"/>
  <c r="BG218" i="5"/>
  <c r="BF218" i="5"/>
  <c r="T218" i="5"/>
  <c r="R218" i="5"/>
  <c r="P218" i="5"/>
  <c r="BI215" i="5"/>
  <c r="BH215" i="5"/>
  <c r="BG215" i="5"/>
  <c r="BF215" i="5"/>
  <c r="T215" i="5"/>
  <c r="R215" i="5"/>
  <c r="P215" i="5"/>
  <c r="BI212" i="5"/>
  <c r="BH212" i="5"/>
  <c r="BG212" i="5"/>
  <c r="BF212" i="5"/>
  <c r="T212" i="5"/>
  <c r="R212" i="5"/>
  <c r="P212" i="5"/>
  <c r="BI210" i="5"/>
  <c r="BH210" i="5"/>
  <c r="BG210" i="5"/>
  <c r="BF210" i="5"/>
  <c r="T210" i="5"/>
  <c r="R210" i="5"/>
  <c r="P210" i="5"/>
  <c r="BI207" i="5"/>
  <c r="BH207" i="5"/>
  <c r="BG207" i="5"/>
  <c r="BF207" i="5"/>
  <c r="T207" i="5"/>
  <c r="R207" i="5"/>
  <c r="P207" i="5"/>
  <c r="BI204" i="5"/>
  <c r="BH204" i="5"/>
  <c r="BG204" i="5"/>
  <c r="BF204" i="5"/>
  <c r="T204" i="5"/>
  <c r="R204" i="5"/>
  <c r="P204" i="5"/>
  <c r="BI201" i="5"/>
  <c r="BH201" i="5"/>
  <c r="BG201" i="5"/>
  <c r="BF201" i="5"/>
  <c r="T201" i="5"/>
  <c r="R201" i="5"/>
  <c r="P201" i="5"/>
  <c r="BI198" i="5"/>
  <c r="BH198" i="5"/>
  <c r="BG198" i="5"/>
  <c r="BF198" i="5"/>
  <c r="T198" i="5"/>
  <c r="R198" i="5"/>
  <c r="P198" i="5"/>
  <c r="BI195" i="5"/>
  <c r="BH195" i="5"/>
  <c r="BG195" i="5"/>
  <c r="BF195" i="5"/>
  <c r="T195" i="5"/>
  <c r="R195" i="5"/>
  <c r="P195" i="5"/>
  <c r="BI192" i="5"/>
  <c r="BH192" i="5"/>
  <c r="BG192" i="5"/>
  <c r="BF192" i="5"/>
  <c r="T192" i="5"/>
  <c r="R192" i="5"/>
  <c r="P192" i="5"/>
  <c r="BI189" i="5"/>
  <c r="BH189" i="5"/>
  <c r="BG189" i="5"/>
  <c r="BF189" i="5"/>
  <c r="T189" i="5"/>
  <c r="R189" i="5"/>
  <c r="P189" i="5"/>
  <c r="BI186" i="5"/>
  <c r="BH186" i="5"/>
  <c r="BG186" i="5"/>
  <c r="BF186" i="5"/>
  <c r="T186" i="5"/>
  <c r="R186" i="5"/>
  <c r="P186" i="5"/>
  <c r="BI183" i="5"/>
  <c r="BH183" i="5"/>
  <c r="BG183" i="5"/>
  <c r="BF183" i="5"/>
  <c r="T183" i="5"/>
  <c r="R183" i="5"/>
  <c r="P183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59" i="5"/>
  <c r="BH159" i="5"/>
  <c r="BG159" i="5"/>
  <c r="BF159" i="5"/>
  <c r="T159" i="5"/>
  <c r="R159" i="5"/>
  <c r="P159" i="5"/>
  <c r="BI154" i="5"/>
  <c r="BH154" i="5"/>
  <c r="BG154" i="5"/>
  <c r="BF154" i="5"/>
  <c r="T154" i="5"/>
  <c r="T153" i="5" s="1"/>
  <c r="R154" i="5"/>
  <c r="R153" i="5" s="1"/>
  <c r="P154" i="5"/>
  <c r="P153" i="5" s="1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5" i="5"/>
  <c r="BH135" i="5"/>
  <c r="BG135" i="5"/>
  <c r="BF135" i="5"/>
  <c r="T135" i="5"/>
  <c r="R135" i="5"/>
  <c r="P135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BI122" i="5"/>
  <c r="BH122" i="5"/>
  <c r="BG122" i="5"/>
  <c r="BF122" i="5"/>
  <c r="T122" i="5"/>
  <c r="R122" i="5"/>
  <c r="P122" i="5"/>
  <c r="BI118" i="5"/>
  <c r="BH118" i="5"/>
  <c r="BG118" i="5"/>
  <c r="BF118" i="5"/>
  <c r="T118" i="5"/>
  <c r="R118" i="5"/>
  <c r="P118" i="5"/>
  <c r="BI106" i="5"/>
  <c r="BH106" i="5"/>
  <c r="BG106" i="5"/>
  <c r="BF106" i="5"/>
  <c r="T106" i="5"/>
  <c r="R106" i="5"/>
  <c r="P106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J91" i="5"/>
  <c r="F89" i="5"/>
  <c r="E87" i="5"/>
  <c r="J54" i="5"/>
  <c r="F52" i="5"/>
  <c r="E50" i="5"/>
  <c r="J24" i="5"/>
  <c r="E24" i="5"/>
  <c r="J55" i="5" s="1"/>
  <c r="J23" i="5"/>
  <c r="J18" i="5"/>
  <c r="E18" i="5"/>
  <c r="F92" i="5" s="1"/>
  <c r="J17" i="5"/>
  <c r="J15" i="5"/>
  <c r="E15" i="5"/>
  <c r="F91" i="5" s="1"/>
  <c r="J14" i="5"/>
  <c r="J12" i="5"/>
  <c r="J89" i="5" s="1"/>
  <c r="E7" i="5"/>
  <c r="E48" i="5" s="1"/>
  <c r="J550" i="4"/>
  <c r="J88" i="4" s="1"/>
  <c r="J37" i="4"/>
  <c r="J36" i="4"/>
  <c r="AY57" i="1" s="1"/>
  <c r="J35" i="4"/>
  <c r="AX57" i="1" s="1"/>
  <c r="BI573" i="4"/>
  <c r="BH573" i="4"/>
  <c r="BG573" i="4"/>
  <c r="BF573" i="4"/>
  <c r="T573" i="4"/>
  <c r="R573" i="4"/>
  <c r="P573" i="4"/>
  <c r="BI570" i="4"/>
  <c r="BH570" i="4"/>
  <c r="BG570" i="4"/>
  <c r="BF570" i="4"/>
  <c r="T570" i="4"/>
  <c r="R570" i="4"/>
  <c r="P570" i="4"/>
  <c r="BI566" i="4"/>
  <c r="BH566" i="4"/>
  <c r="BG566" i="4"/>
  <c r="BF566" i="4"/>
  <c r="T566" i="4"/>
  <c r="T565" i="4" s="1"/>
  <c r="R566" i="4"/>
  <c r="R565" i="4" s="1"/>
  <c r="P566" i="4"/>
  <c r="P565" i="4" s="1"/>
  <c r="BI562" i="4"/>
  <c r="BH562" i="4"/>
  <c r="BG562" i="4"/>
  <c r="BF562" i="4"/>
  <c r="T562" i="4"/>
  <c r="R562" i="4"/>
  <c r="P562" i="4"/>
  <c r="BI559" i="4"/>
  <c r="BH559" i="4"/>
  <c r="BG559" i="4"/>
  <c r="BF559" i="4"/>
  <c r="T559" i="4"/>
  <c r="R559" i="4"/>
  <c r="P559" i="4"/>
  <c r="BI556" i="4"/>
  <c r="BH556" i="4"/>
  <c r="BG556" i="4"/>
  <c r="BF556" i="4"/>
  <c r="T556" i="4"/>
  <c r="R556" i="4"/>
  <c r="P556" i="4"/>
  <c r="BI553" i="4"/>
  <c r="BH553" i="4"/>
  <c r="BG553" i="4"/>
  <c r="BF553" i="4"/>
  <c r="T553" i="4"/>
  <c r="R553" i="4"/>
  <c r="P553" i="4"/>
  <c r="BI549" i="4"/>
  <c r="BH549" i="4"/>
  <c r="BG549" i="4"/>
  <c r="BF549" i="4"/>
  <c r="T549" i="4"/>
  <c r="R549" i="4"/>
  <c r="P549" i="4"/>
  <c r="BI545" i="4"/>
  <c r="BH545" i="4"/>
  <c r="BG545" i="4"/>
  <c r="BF545" i="4"/>
  <c r="T545" i="4"/>
  <c r="R545" i="4"/>
  <c r="P545" i="4"/>
  <c r="BI542" i="4"/>
  <c r="BH542" i="4"/>
  <c r="BG542" i="4"/>
  <c r="BF542" i="4"/>
  <c r="T542" i="4"/>
  <c r="R542" i="4"/>
  <c r="P542" i="4"/>
  <c r="BI539" i="4"/>
  <c r="BH539" i="4"/>
  <c r="BG539" i="4"/>
  <c r="BF539" i="4"/>
  <c r="T539" i="4"/>
  <c r="R539" i="4"/>
  <c r="P539" i="4"/>
  <c r="BI536" i="4"/>
  <c r="BH536" i="4"/>
  <c r="BG536" i="4"/>
  <c r="BF536" i="4"/>
  <c r="T536" i="4"/>
  <c r="R536" i="4"/>
  <c r="P536" i="4"/>
  <c r="BI531" i="4"/>
  <c r="BH531" i="4"/>
  <c r="BG531" i="4"/>
  <c r="BF531" i="4"/>
  <c r="T531" i="4"/>
  <c r="R531" i="4"/>
  <c r="P531" i="4"/>
  <c r="BI526" i="4"/>
  <c r="BH526" i="4"/>
  <c r="BG526" i="4"/>
  <c r="BF526" i="4"/>
  <c r="T526" i="4"/>
  <c r="R526" i="4"/>
  <c r="P526" i="4"/>
  <c r="BI523" i="4"/>
  <c r="BH523" i="4"/>
  <c r="BG523" i="4"/>
  <c r="BF523" i="4"/>
  <c r="T523" i="4"/>
  <c r="R523" i="4"/>
  <c r="P523" i="4"/>
  <c r="BI520" i="4"/>
  <c r="BH520" i="4"/>
  <c r="BG520" i="4"/>
  <c r="BF520" i="4"/>
  <c r="T520" i="4"/>
  <c r="R520" i="4"/>
  <c r="P520" i="4"/>
  <c r="BI517" i="4"/>
  <c r="BH517" i="4"/>
  <c r="BG517" i="4"/>
  <c r="BF517" i="4"/>
  <c r="T517" i="4"/>
  <c r="R517" i="4"/>
  <c r="P517" i="4"/>
  <c r="BI512" i="4"/>
  <c r="BH512" i="4"/>
  <c r="BG512" i="4"/>
  <c r="BF512" i="4"/>
  <c r="T512" i="4"/>
  <c r="R512" i="4"/>
  <c r="P512" i="4"/>
  <c r="BI508" i="4"/>
  <c r="BH508" i="4"/>
  <c r="BG508" i="4"/>
  <c r="BF508" i="4"/>
  <c r="T508" i="4"/>
  <c r="T507" i="4" s="1"/>
  <c r="R508" i="4"/>
  <c r="R507" i="4" s="1"/>
  <c r="P508" i="4"/>
  <c r="P507" i="4" s="1"/>
  <c r="BI503" i="4"/>
  <c r="BH503" i="4"/>
  <c r="BG503" i="4"/>
  <c r="BF503" i="4"/>
  <c r="T503" i="4"/>
  <c r="R503" i="4"/>
  <c r="P503" i="4"/>
  <c r="BI500" i="4"/>
  <c r="BH500" i="4"/>
  <c r="BG500" i="4"/>
  <c r="BF500" i="4"/>
  <c r="T500" i="4"/>
  <c r="R500" i="4"/>
  <c r="P500" i="4"/>
  <c r="BI497" i="4"/>
  <c r="BH497" i="4"/>
  <c r="BG497" i="4"/>
  <c r="BF497" i="4"/>
  <c r="T497" i="4"/>
  <c r="R497" i="4"/>
  <c r="P497" i="4"/>
  <c r="BI493" i="4"/>
  <c r="BH493" i="4"/>
  <c r="BG493" i="4"/>
  <c r="BF493" i="4"/>
  <c r="T493" i="4"/>
  <c r="R493" i="4"/>
  <c r="P493" i="4"/>
  <c r="BI490" i="4"/>
  <c r="BH490" i="4"/>
  <c r="BG490" i="4"/>
  <c r="BF490" i="4"/>
  <c r="T490" i="4"/>
  <c r="R490" i="4"/>
  <c r="P490" i="4"/>
  <c r="BI487" i="4"/>
  <c r="BH487" i="4"/>
  <c r="BG487" i="4"/>
  <c r="BF487" i="4"/>
  <c r="T487" i="4"/>
  <c r="R487" i="4"/>
  <c r="P487" i="4"/>
  <c r="BI484" i="4"/>
  <c r="BH484" i="4"/>
  <c r="BG484" i="4"/>
  <c r="BF484" i="4"/>
  <c r="T484" i="4"/>
  <c r="R484" i="4"/>
  <c r="P484" i="4"/>
  <c r="BI481" i="4"/>
  <c r="BH481" i="4"/>
  <c r="BG481" i="4"/>
  <c r="BF481" i="4"/>
  <c r="T481" i="4"/>
  <c r="R481" i="4"/>
  <c r="P481" i="4"/>
  <c r="BI477" i="4"/>
  <c r="BH477" i="4"/>
  <c r="BG477" i="4"/>
  <c r="BF477" i="4"/>
  <c r="T477" i="4"/>
  <c r="R477" i="4"/>
  <c r="P477" i="4"/>
  <c r="BI474" i="4"/>
  <c r="BH474" i="4"/>
  <c r="BG474" i="4"/>
  <c r="BF474" i="4"/>
  <c r="T474" i="4"/>
  <c r="R474" i="4"/>
  <c r="P474" i="4"/>
  <c r="BI471" i="4"/>
  <c r="BH471" i="4"/>
  <c r="BG471" i="4"/>
  <c r="BF471" i="4"/>
  <c r="T471" i="4"/>
  <c r="R471" i="4"/>
  <c r="P471" i="4"/>
  <c r="BI468" i="4"/>
  <c r="BH468" i="4"/>
  <c r="BG468" i="4"/>
  <c r="BF468" i="4"/>
  <c r="T468" i="4"/>
  <c r="R468" i="4"/>
  <c r="P468" i="4"/>
  <c r="BI465" i="4"/>
  <c r="BH465" i="4"/>
  <c r="BG465" i="4"/>
  <c r="BF465" i="4"/>
  <c r="T465" i="4"/>
  <c r="R465" i="4"/>
  <c r="P465" i="4"/>
  <c r="BI462" i="4"/>
  <c r="BH462" i="4"/>
  <c r="BG462" i="4"/>
  <c r="BF462" i="4"/>
  <c r="T462" i="4"/>
  <c r="R462" i="4"/>
  <c r="P462" i="4"/>
  <c r="BI459" i="4"/>
  <c r="BH459" i="4"/>
  <c r="BG459" i="4"/>
  <c r="BF459" i="4"/>
  <c r="T459" i="4"/>
  <c r="R459" i="4"/>
  <c r="P459" i="4"/>
  <c r="BI456" i="4"/>
  <c r="BH456" i="4"/>
  <c r="BG456" i="4"/>
  <c r="BF456" i="4"/>
  <c r="T456" i="4"/>
  <c r="R456" i="4"/>
  <c r="P456" i="4"/>
  <c r="BI453" i="4"/>
  <c r="BH453" i="4"/>
  <c r="BG453" i="4"/>
  <c r="BF453" i="4"/>
  <c r="T453" i="4"/>
  <c r="R453" i="4"/>
  <c r="P453" i="4"/>
  <c r="BI450" i="4"/>
  <c r="BH450" i="4"/>
  <c r="BG450" i="4"/>
  <c r="BF450" i="4"/>
  <c r="T450" i="4"/>
  <c r="R450" i="4"/>
  <c r="P450" i="4"/>
  <c r="BI446" i="4"/>
  <c r="BH446" i="4"/>
  <c r="BG446" i="4"/>
  <c r="BF446" i="4"/>
  <c r="T446" i="4"/>
  <c r="R446" i="4"/>
  <c r="P446" i="4"/>
  <c r="BI443" i="4"/>
  <c r="BH443" i="4"/>
  <c r="BG443" i="4"/>
  <c r="BF443" i="4"/>
  <c r="T443" i="4"/>
  <c r="R443" i="4"/>
  <c r="P443" i="4"/>
  <c r="BI439" i="4"/>
  <c r="BH439" i="4"/>
  <c r="BG439" i="4"/>
  <c r="BF439" i="4"/>
  <c r="T439" i="4"/>
  <c r="R439" i="4"/>
  <c r="P439" i="4"/>
  <c r="BI436" i="4"/>
  <c r="BH436" i="4"/>
  <c r="BG436" i="4"/>
  <c r="BF436" i="4"/>
  <c r="T436" i="4"/>
  <c r="R436" i="4"/>
  <c r="P436" i="4"/>
  <c r="BI433" i="4"/>
  <c r="BH433" i="4"/>
  <c r="BG433" i="4"/>
  <c r="BF433" i="4"/>
  <c r="T433" i="4"/>
  <c r="R433" i="4"/>
  <c r="P433" i="4"/>
  <c r="BI430" i="4"/>
  <c r="BH430" i="4"/>
  <c r="BG430" i="4"/>
  <c r="BF430" i="4"/>
  <c r="T430" i="4"/>
  <c r="R430" i="4"/>
  <c r="P430" i="4"/>
  <c r="BI427" i="4"/>
  <c r="BH427" i="4"/>
  <c r="BG427" i="4"/>
  <c r="BF427" i="4"/>
  <c r="T427" i="4"/>
  <c r="R427" i="4"/>
  <c r="P427" i="4"/>
  <c r="BI424" i="4"/>
  <c r="BH424" i="4"/>
  <c r="BG424" i="4"/>
  <c r="BF424" i="4"/>
  <c r="T424" i="4"/>
  <c r="R424" i="4"/>
  <c r="P424" i="4"/>
  <c r="BI420" i="4"/>
  <c r="BH420" i="4"/>
  <c r="BG420" i="4"/>
  <c r="BF420" i="4"/>
  <c r="T420" i="4"/>
  <c r="R420" i="4"/>
  <c r="P420" i="4"/>
  <c r="BI417" i="4"/>
  <c r="BH417" i="4"/>
  <c r="BG417" i="4"/>
  <c r="BF417" i="4"/>
  <c r="T417" i="4"/>
  <c r="R417" i="4"/>
  <c r="P417" i="4"/>
  <c r="BI414" i="4"/>
  <c r="BH414" i="4"/>
  <c r="BG414" i="4"/>
  <c r="BF414" i="4"/>
  <c r="T414" i="4"/>
  <c r="R414" i="4"/>
  <c r="P414" i="4"/>
  <c r="BI410" i="4"/>
  <c r="BH410" i="4"/>
  <c r="BG410" i="4"/>
  <c r="BF410" i="4"/>
  <c r="T410" i="4"/>
  <c r="R410" i="4"/>
  <c r="P410" i="4"/>
  <c r="BI406" i="4"/>
  <c r="BH406" i="4"/>
  <c r="BG406" i="4"/>
  <c r="BF406" i="4"/>
  <c r="T406" i="4"/>
  <c r="R406" i="4"/>
  <c r="P406" i="4"/>
  <c r="BI403" i="4"/>
  <c r="BH403" i="4"/>
  <c r="BG403" i="4"/>
  <c r="BF403" i="4"/>
  <c r="T403" i="4"/>
  <c r="R403" i="4"/>
  <c r="P403" i="4"/>
  <c r="BI399" i="4"/>
  <c r="BH399" i="4"/>
  <c r="BG399" i="4"/>
  <c r="BF399" i="4"/>
  <c r="T399" i="4"/>
  <c r="R399" i="4"/>
  <c r="P399" i="4"/>
  <c r="BI395" i="4"/>
  <c r="BH395" i="4"/>
  <c r="BG395" i="4"/>
  <c r="BF395" i="4"/>
  <c r="T395" i="4"/>
  <c r="R395" i="4"/>
  <c r="P395" i="4"/>
  <c r="BI392" i="4"/>
  <c r="BH392" i="4"/>
  <c r="BG392" i="4"/>
  <c r="BF392" i="4"/>
  <c r="T392" i="4"/>
  <c r="R392" i="4"/>
  <c r="P392" i="4"/>
  <c r="BI389" i="4"/>
  <c r="BH389" i="4"/>
  <c r="BG389" i="4"/>
  <c r="BF389" i="4"/>
  <c r="T389" i="4"/>
  <c r="R389" i="4"/>
  <c r="P389" i="4"/>
  <c r="BI386" i="4"/>
  <c r="BH386" i="4"/>
  <c r="BG386" i="4"/>
  <c r="BF386" i="4"/>
  <c r="T386" i="4"/>
  <c r="R386" i="4"/>
  <c r="P386" i="4"/>
  <c r="BI383" i="4"/>
  <c r="BH383" i="4"/>
  <c r="BG383" i="4"/>
  <c r="BF383" i="4"/>
  <c r="T383" i="4"/>
  <c r="R383" i="4"/>
  <c r="P383" i="4"/>
  <c r="BI380" i="4"/>
  <c r="BH380" i="4"/>
  <c r="BG380" i="4"/>
  <c r="BF380" i="4"/>
  <c r="T380" i="4"/>
  <c r="R380" i="4"/>
  <c r="P380" i="4"/>
  <c r="BI374" i="4"/>
  <c r="BH374" i="4"/>
  <c r="BG374" i="4"/>
  <c r="BF374" i="4"/>
  <c r="T374" i="4"/>
  <c r="T373" i="4" s="1"/>
  <c r="R374" i="4"/>
  <c r="R373" i="4" s="1"/>
  <c r="P374" i="4"/>
  <c r="P373" i="4" s="1"/>
  <c r="BI369" i="4"/>
  <c r="BH369" i="4"/>
  <c r="BG369" i="4"/>
  <c r="BF369" i="4"/>
  <c r="T369" i="4"/>
  <c r="T368" i="4" s="1"/>
  <c r="R369" i="4"/>
  <c r="R368" i="4" s="1"/>
  <c r="P369" i="4"/>
  <c r="P368" i="4" s="1"/>
  <c r="BI364" i="4"/>
  <c r="BH364" i="4"/>
  <c r="BG364" i="4"/>
  <c r="BF364" i="4"/>
  <c r="T364" i="4"/>
  <c r="R364" i="4"/>
  <c r="P364" i="4"/>
  <c r="BI357" i="4"/>
  <c r="BH357" i="4"/>
  <c r="BG357" i="4"/>
  <c r="BF357" i="4"/>
  <c r="T357" i="4"/>
  <c r="R357" i="4"/>
  <c r="P357" i="4"/>
  <c r="BI349" i="4"/>
  <c r="BH349" i="4"/>
  <c r="BG349" i="4"/>
  <c r="BF349" i="4"/>
  <c r="T349" i="4"/>
  <c r="R349" i="4"/>
  <c r="P349" i="4"/>
  <c r="BI343" i="4"/>
  <c r="BH343" i="4"/>
  <c r="BG343" i="4"/>
  <c r="BF343" i="4"/>
  <c r="T343" i="4"/>
  <c r="R343" i="4"/>
  <c r="P343" i="4"/>
  <c r="BI340" i="4"/>
  <c r="BH340" i="4"/>
  <c r="BG340" i="4"/>
  <c r="BF340" i="4"/>
  <c r="T340" i="4"/>
  <c r="R340" i="4"/>
  <c r="P340" i="4"/>
  <c r="BI335" i="4"/>
  <c r="BH335" i="4"/>
  <c r="BG335" i="4"/>
  <c r="BF335" i="4"/>
  <c r="T335" i="4"/>
  <c r="R335" i="4"/>
  <c r="P335" i="4"/>
  <c r="BI332" i="4"/>
  <c r="BH332" i="4"/>
  <c r="BG332" i="4"/>
  <c r="BF332" i="4"/>
  <c r="T332" i="4"/>
  <c r="R332" i="4"/>
  <c r="P332" i="4"/>
  <c r="BI328" i="4"/>
  <c r="BH328" i="4"/>
  <c r="BG328" i="4"/>
  <c r="BF328" i="4"/>
  <c r="T328" i="4"/>
  <c r="R328" i="4"/>
  <c r="P328" i="4"/>
  <c r="BI324" i="4"/>
  <c r="BH324" i="4"/>
  <c r="BG324" i="4"/>
  <c r="BF324" i="4"/>
  <c r="T324" i="4"/>
  <c r="R324" i="4"/>
  <c r="P324" i="4"/>
  <c r="BI320" i="4"/>
  <c r="BH320" i="4"/>
  <c r="BG320" i="4"/>
  <c r="BF320" i="4"/>
  <c r="T320" i="4"/>
  <c r="R320" i="4"/>
  <c r="P320" i="4"/>
  <c r="BI317" i="4"/>
  <c r="BH317" i="4"/>
  <c r="BG317" i="4"/>
  <c r="BF317" i="4"/>
  <c r="T317" i="4"/>
  <c r="R317" i="4"/>
  <c r="P317" i="4"/>
  <c r="BI312" i="4"/>
  <c r="BH312" i="4"/>
  <c r="BG312" i="4"/>
  <c r="BF312" i="4"/>
  <c r="T312" i="4"/>
  <c r="R312" i="4"/>
  <c r="P312" i="4"/>
  <c r="BI307" i="4"/>
  <c r="BH307" i="4"/>
  <c r="BG307" i="4"/>
  <c r="BF307" i="4"/>
  <c r="T307" i="4"/>
  <c r="R307" i="4"/>
  <c r="P307" i="4"/>
  <c r="BI304" i="4"/>
  <c r="BH304" i="4"/>
  <c r="BG304" i="4"/>
  <c r="BF304" i="4"/>
  <c r="T304" i="4"/>
  <c r="R304" i="4"/>
  <c r="P304" i="4"/>
  <c r="BI299" i="4"/>
  <c r="BH299" i="4"/>
  <c r="BG299" i="4"/>
  <c r="BF299" i="4"/>
  <c r="T299" i="4"/>
  <c r="R299" i="4"/>
  <c r="P299" i="4"/>
  <c r="BI293" i="4"/>
  <c r="BH293" i="4"/>
  <c r="BG293" i="4"/>
  <c r="BF293" i="4"/>
  <c r="T293" i="4"/>
  <c r="R293" i="4"/>
  <c r="P293" i="4"/>
  <c r="BI290" i="4"/>
  <c r="BH290" i="4"/>
  <c r="BG290" i="4"/>
  <c r="BF290" i="4"/>
  <c r="T290" i="4"/>
  <c r="R290" i="4"/>
  <c r="P290" i="4"/>
  <c r="BI287" i="4"/>
  <c r="BH287" i="4"/>
  <c r="BG287" i="4"/>
  <c r="BF287" i="4"/>
  <c r="T287" i="4"/>
  <c r="R287" i="4"/>
  <c r="P287" i="4"/>
  <c r="BI284" i="4"/>
  <c r="BH284" i="4"/>
  <c r="BG284" i="4"/>
  <c r="BF284" i="4"/>
  <c r="T284" i="4"/>
  <c r="R284" i="4"/>
  <c r="P284" i="4"/>
  <c r="BI279" i="4"/>
  <c r="BH279" i="4"/>
  <c r="BG279" i="4"/>
  <c r="BF279" i="4"/>
  <c r="T279" i="4"/>
  <c r="R279" i="4"/>
  <c r="P279" i="4"/>
  <c r="BI275" i="4"/>
  <c r="BH275" i="4"/>
  <c r="BG275" i="4"/>
  <c r="BF275" i="4"/>
  <c r="T275" i="4"/>
  <c r="R275" i="4"/>
  <c r="P275" i="4"/>
  <c r="BI269" i="4"/>
  <c r="BH269" i="4"/>
  <c r="BG269" i="4"/>
  <c r="BF269" i="4"/>
  <c r="T269" i="4"/>
  <c r="R269" i="4"/>
  <c r="P269" i="4"/>
  <c r="BI266" i="4"/>
  <c r="BH266" i="4"/>
  <c r="BG266" i="4"/>
  <c r="BF266" i="4"/>
  <c r="T266" i="4"/>
  <c r="R266" i="4"/>
  <c r="P266" i="4"/>
  <c r="BI258" i="4"/>
  <c r="BH258" i="4"/>
  <c r="BG258" i="4"/>
  <c r="BF258" i="4"/>
  <c r="T258" i="4"/>
  <c r="R258" i="4"/>
  <c r="P258" i="4"/>
  <c r="BI253" i="4"/>
  <c r="BH253" i="4"/>
  <c r="BG253" i="4"/>
  <c r="BF253" i="4"/>
  <c r="T253" i="4"/>
  <c r="R253" i="4"/>
  <c r="P253" i="4"/>
  <c r="BI250" i="4"/>
  <c r="BH250" i="4"/>
  <c r="BG250" i="4"/>
  <c r="BF250" i="4"/>
  <c r="T250" i="4"/>
  <c r="R250" i="4"/>
  <c r="P250" i="4"/>
  <c r="BI246" i="4"/>
  <c r="BH246" i="4"/>
  <c r="BG246" i="4"/>
  <c r="BF246" i="4"/>
  <c r="T246" i="4"/>
  <c r="R246" i="4"/>
  <c r="P246" i="4"/>
  <c r="BI243" i="4"/>
  <c r="BH243" i="4"/>
  <c r="BG243" i="4"/>
  <c r="BF243" i="4"/>
  <c r="T243" i="4"/>
  <c r="R243" i="4"/>
  <c r="P243" i="4"/>
  <c r="BI234" i="4"/>
  <c r="BH234" i="4"/>
  <c r="BG234" i="4"/>
  <c r="BF234" i="4"/>
  <c r="T234" i="4"/>
  <c r="R234" i="4"/>
  <c r="P234" i="4"/>
  <c r="BI229" i="4"/>
  <c r="BH229" i="4"/>
  <c r="BG229" i="4"/>
  <c r="BF229" i="4"/>
  <c r="T229" i="4"/>
  <c r="R229" i="4"/>
  <c r="P229" i="4"/>
  <c r="BI225" i="4"/>
  <c r="BH225" i="4"/>
  <c r="BG225" i="4"/>
  <c r="BF225" i="4"/>
  <c r="T225" i="4"/>
  <c r="R225" i="4"/>
  <c r="P225" i="4"/>
  <c r="BI222" i="4"/>
  <c r="BH222" i="4"/>
  <c r="BG222" i="4"/>
  <c r="BF222" i="4"/>
  <c r="T222" i="4"/>
  <c r="R222" i="4"/>
  <c r="P222" i="4"/>
  <c r="BI207" i="4"/>
  <c r="BH207" i="4"/>
  <c r="BG207" i="4"/>
  <c r="BF207" i="4"/>
  <c r="T207" i="4"/>
  <c r="R207" i="4"/>
  <c r="P207" i="4"/>
  <c r="BI192" i="4"/>
  <c r="BH192" i="4"/>
  <c r="BG192" i="4"/>
  <c r="BF192" i="4"/>
  <c r="T192" i="4"/>
  <c r="R192" i="4"/>
  <c r="P192" i="4"/>
  <c r="BI188" i="4"/>
  <c r="BH188" i="4"/>
  <c r="BG188" i="4"/>
  <c r="BF188" i="4"/>
  <c r="T188" i="4"/>
  <c r="R188" i="4"/>
  <c r="P188" i="4"/>
  <c r="BI171" i="4"/>
  <c r="BH171" i="4"/>
  <c r="BG171" i="4"/>
  <c r="BF171" i="4"/>
  <c r="T171" i="4"/>
  <c r="R171" i="4"/>
  <c r="P171" i="4"/>
  <c r="BI166" i="4"/>
  <c r="BH166" i="4"/>
  <c r="BG166" i="4"/>
  <c r="BF166" i="4"/>
  <c r="T166" i="4"/>
  <c r="R166" i="4"/>
  <c r="P166" i="4"/>
  <c r="BI157" i="4"/>
  <c r="BH157" i="4"/>
  <c r="BG157" i="4"/>
  <c r="BF157" i="4"/>
  <c r="T157" i="4"/>
  <c r="R157" i="4"/>
  <c r="P157" i="4"/>
  <c r="BI153" i="4"/>
  <c r="BH153" i="4"/>
  <c r="BG153" i="4"/>
  <c r="BF153" i="4"/>
  <c r="T153" i="4"/>
  <c r="R153" i="4"/>
  <c r="P153" i="4"/>
  <c r="BI148" i="4"/>
  <c r="BH148" i="4"/>
  <c r="BG148" i="4"/>
  <c r="BF148" i="4"/>
  <c r="T148" i="4"/>
  <c r="R148" i="4"/>
  <c r="P148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26" i="4"/>
  <c r="BH126" i="4"/>
  <c r="BG126" i="4"/>
  <c r="BF126" i="4"/>
  <c r="T126" i="4"/>
  <c r="R126" i="4"/>
  <c r="P126" i="4"/>
  <c r="BI122" i="4"/>
  <c r="BH122" i="4"/>
  <c r="BG122" i="4"/>
  <c r="BF122" i="4"/>
  <c r="T122" i="4"/>
  <c r="R122" i="4"/>
  <c r="P122" i="4"/>
  <c r="BI119" i="4"/>
  <c r="BH119" i="4"/>
  <c r="BG119" i="4"/>
  <c r="BF119" i="4"/>
  <c r="T119" i="4"/>
  <c r="R119" i="4"/>
  <c r="P119" i="4"/>
  <c r="BI116" i="4"/>
  <c r="BH116" i="4"/>
  <c r="BG116" i="4"/>
  <c r="BF116" i="4"/>
  <c r="T116" i="4"/>
  <c r="R116" i="4"/>
  <c r="P116" i="4"/>
  <c r="J108" i="4"/>
  <c r="F106" i="4"/>
  <c r="E104" i="4"/>
  <c r="J54" i="4"/>
  <c r="F52" i="4"/>
  <c r="E50" i="4"/>
  <c r="J24" i="4"/>
  <c r="E24" i="4"/>
  <c r="J55" i="4" s="1"/>
  <c r="J23" i="4"/>
  <c r="J18" i="4"/>
  <c r="E18" i="4"/>
  <c r="F55" i="4" s="1"/>
  <c r="J17" i="4"/>
  <c r="J15" i="4"/>
  <c r="E15" i="4"/>
  <c r="F108" i="4" s="1"/>
  <c r="J14" i="4"/>
  <c r="J12" i="4"/>
  <c r="J106" i="4" s="1"/>
  <c r="E7" i="4"/>
  <c r="E102" i="4" s="1"/>
  <c r="J37" i="3"/>
  <c r="J36" i="3"/>
  <c r="AY56" i="1" s="1"/>
  <c r="J35" i="3"/>
  <c r="AX56" i="1" s="1"/>
  <c r="BI305" i="3"/>
  <c r="BH305" i="3"/>
  <c r="BG305" i="3"/>
  <c r="BF305" i="3"/>
  <c r="T305" i="3"/>
  <c r="R305" i="3"/>
  <c r="P305" i="3"/>
  <c r="BI302" i="3"/>
  <c r="BH302" i="3"/>
  <c r="BG302" i="3"/>
  <c r="BF302" i="3"/>
  <c r="T302" i="3"/>
  <c r="R302" i="3"/>
  <c r="P302" i="3"/>
  <c r="BI298" i="3"/>
  <c r="BH298" i="3"/>
  <c r="BG298" i="3"/>
  <c r="BF298" i="3"/>
  <c r="T298" i="3"/>
  <c r="T297" i="3" s="1"/>
  <c r="R298" i="3"/>
  <c r="R297" i="3" s="1"/>
  <c r="P298" i="3"/>
  <c r="P297" i="3" s="1"/>
  <c r="BI294" i="3"/>
  <c r="BH294" i="3"/>
  <c r="BG294" i="3"/>
  <c r="BF294" i="3"/>
  <c r="T294" i="3"/>
  <c r="R294" i="3"/>
  <c r="P294" i="3"/>
  <c r="BI291" i="3"/>
  <c r="BH291" i="3"/>
  <c r="BG291" i="3"/>
  <c r="BF291" i="3"/>
  <c r="T291" i="3"/>
  <c r="R291" i="3"/>
  <c r="P291" i="3"/>
  <c r="BI288" i="3"/>
  <c r="BH288" i="3"/>
  <c r="BG288" i="3"/>
  <c r="BF288" i="3"/>
  <c r="T288" i="3"/>
  <c r="R288" i="3"/>
  <c r="P288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R276" i="3"/>
  <c r="P276" i="3"/>
  <c r="BI272" i="3"/>
  <c r="BH272" i="3"/>
  <c r="BG272" i="3"/>
  <c r="BF272" i="3"/>
  <c r="T272" i="3"/>
  <c r="R272" i="3"/>
  <c r="P272" i="3"/>
  <c r="BI268" i="3"/>
  <c r="BH268" i="3"/>
  <c r="BG268" i="3"/>
  <c r="BF268" i="3"/>
  <c r="T268" i="3"/>
  <c r="R268" i="3"/>
  <c r="P268" i="3"/>
  <c r="BI265" i="3"/>
  <c r="BH265" i="3"/>
  <c r="BG265" i="3"/>
  <c r="BF265" i="3"/>
  <c r="T265" i="3"/>
  <c r="R265" i="3"/>
  <c r="P265" i="3"/>
  <c r="BI262" i="3"/>
  <c r="BH262" i="3"/>
  <c r="BG262" i="3"/>
  <c r="BF262" i="3"/>
  <c r="T262" i="3"/>
  <c r="R262" i="3"/>
  <c r="P262" i="3"/>
  <c r="BI259" i="3"/>
  <c r="BH259" i="3"/>
  <c r="BG259" i="3"/>
  <c r="BF259" i="3"/>
  <c r="T259" i="3"/>
  <c r="R259" i="3"/>
  <c r="P259" i="3"/>
  <c r="BI256" i="3"/>
  <c r="BH256" i="3"/>
  <c r="BG256" i="3"/>
  <c r="BF256" i="3"/>
  <c r="T256" i="3"/>
  <c r="R256" i="3"/>
  <c r="P256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5" i="3"/>
  <c r="BH235" i="3"/>
  <c r="BG235" i="3"/>
  <c r="BF235" i="3"/>
  <c r="T235" i="3"/>
  <c r="R235" i="3"/>
  <c r="P235" i="3"/>
  <c r="BI230" i="3"/>
  <c r="BH230" i="3"/>
  <c r="BG230" i="3"/>
  <c r="BF230" i="3"/>
  <c r="T230" i="3"/>
  <c r="T229" i="3" s="1"/>
  <c r="R230" i="3"/>
  <c r="R229" i="3" s="1"/>
  <c r="P230" i="3"/>
  <c r="P229" i="3" s="1"/>
  <c r="BI225" i="3"/>
  <c r="BH225" i="3"/>
  <c r="BG225" i="3"/>
  <c r="BF225" i="3"/>
  <c r="T225" i="3"/>
  <c r="T224" i="3" s="1"/>
  <c r="T223" i="3" s="1"/>
  <c r="R225" i="3"/>
  <c r="R224" i="3" s="1"/>
  <c r="R223" i="3" s="1"/>
  <c r="P225" i="3"/>
  <c r="P224" i="3" s="1"/>
  <c r="P223" i="3" s="1"/>
  <c r="BI220" i="3"/>
  <c r="BH220" i="3"/>
  <c r="BG220" i="3"/>
  <c r="BF220" i="3"/>
  <c r="T220" i="3"/>
  <c r="T219" i="3" s="1"/>
  <c r="R220" i="3"/>
  <c r="R219" i="3"/>
  <c r="P220" i="3"/>
  <c r="P219" i="3" s="1"/>
  <c r="BI216" i="3"/>
  <c r="BH216" i="3"/>
  <c r="BG216" i="3"/>
  <c r="BF216" i="3"/>
  <c r="T216" i="3"/>
  <c r="R216" i="3"/>
  <c r="P216" i="3"/>
  <c r="BI211" i="3"/>
  <c r="BH211" i="3"/>
  <c r="BG211" i="3"/>
  <c r="BF211" i="3"/>
  <c r="T211" i="3"/>
  <c r="R211" i="3"/>
  <c r="P211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4" i="3"/>
  <c r="BH194" i="3"/>
  <c r="BG194" i="3"/>
  <c r="BF194" i="3"/>
  <c r="T194" i="3"/>
  <c r="R194" i="3"/>
  <c r="P194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69" i="3"/>
  <c r="BH169" i="3"/>
  <c r="BG169" i="3"/>
  <c r="BF169" i="3"/>
  <c r="T169" i="3"/>
  <c r="R169" i="3"/>
  <c r="P169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4" i="3"/>
  <c r="BH144" i="3"/>
  <c r="BG144" i="3"/>
  <c r="BF144" i="3"/>
  <c r="T144" i="3"/>
  <c r="R144" i="3"/>
  <c r="P144" i="3"/>
  <c r="BI134" i="3"/>
  <c r="BH134" i="3"/>
  <c r="BG134" i="3"/>
  <c r="BF134" i="3"/>
  <c r="T134" i="3"/>
  <c r="R134" i="3"/>
  <c r="P134" i="3"/>
  <c r="BI125" i="3"/>
  <c r="BH125" i="3"/>
  <c r="BG125" i="3"/>
  <c r="BF125" i="3"/>
  <c r="T125" i="3"/>
  <c r="T124" i="3" s="1"/>
  <c r="R125" i="3"/>
  <c r="R124" i="3" s="1"/>
  <c r="P125" i="3"/>
  <c r="P124" i="3" s="1"/>
  <c r="BI118" i="3"/>
  <c r="BH118" i="3"/>
  <c r="BG118" i="3"/>
  <c r="BF118" i="3"/>
  <c r="T118" i="3"/>
  <c r="R118" i="3"/>
  <c r="P118" i="3"/>
  <c r="BI114" i="3"/>
  <c r="BH114" i="3"/>
  <c r="BG114" i="3"/>
  <c r="BF114" i="3"/>
  <c r="T114" i="3"/>
  <c r="R114" i="3"/>
  <c r="P114" i="3"/>
  <c r="BI110" i="3"/>
  <c r="BH110" i="3"/>
  <c r="BG110" i="3"/>
  <c r="BF110" i="3"/>
  <c r="T110" i="3"/>
  <c r="R110" i="3"/>
  <c r="P110" i="3"/>
  <c r="BI107" i="3"/>
  <c r="BH107" i="3"/>
  <c r="BG107" i="3"/>
  <c r="BF107" i="3"/>
  <c r="T107" i="3"/>
  <c r="R107" i="3"/>
  <c r="P107" i="3"/>
  <c r="BI103" i="3"/>
  <c r="BH103" i="3"/>
  <c r="BG103" i="3"/>
  <c r="BF103" i="3"/>
  <c r="T103" i="3"/>
  <c r="R103" i="3"/>
  <c r="P103" i="3"/>
  <c r="J95" i="3"/>
  <c r="F93" i="3"/>
  <c r="E91" i="3"/>
  <c r="J54" i="3"/>
  <c r="F52" i="3"/>
  <c r="E50" i="3"/>
  <c r="J24" i="3"/>
  <c r="E24" i="3"/>
  <c r="J96" i="3" s="1"/>
  <c r="J23" i="3"/>
  <c r="J18" i="3"/>
  <c r="E18" i="3"/>
  <c r="F96" i="3" s="1"/>
  <c r="J17" i="3"/>
  <c r="J15" i="3"/>
  <c r="E15" i="3"/>
  <c r="F95" i="3" s="1"/>
  <c r="J14" i="3"/>
  <c r="J12" i="3"/>
  <c r="J52" i="3" s="1"/>
  <c r="E7" i="3"/>
  <c r="E89" i="3" s="1"/>
  <c r="J545" i="2"/>
  <c r="J79" i="2" s="1"/>
  <c r="J183" i="2"/>
  <c r="J37" i="2"/>
  <c r="J36" i="2"/>
  <c r="AY55" i="1"/>
  <c r="J35" i="2"/>
  <c r="AX55" i="1" s="1"/>
  <c r="BI577" i="2"/>
  <c r="BH577" i="2"/>
  <c r="BG577" i="2"/>
  <c r="BF577" i="2"/>
  <c r="T577" i="2"/>
  <c r="R577" i="2"/>
  <c r="P577" i="2"/>
  <c r="BI574" i="2"/>
  <c r="BH574" i="2"/>
  <c r="BG574" i="2"/>
  <c r="BF574" i="2"/>
  <c r="T574" i="2"/>
  <c r="R574" i="2"/>
  <c r="P574" i="2"/>
  <c r="BI570" i="2"/>
  <c r="BH570" i="2"/>
  <c r="BG570" i="2"/>
  <c r="BF570" i="2"/>
  <c r="T570" i="2"/>
  <c r="T569" i="2" s="1"/>
  <c r="R570" i="2"/>
  <c r="R569" i="2" s="1"/>
  <c r="P570" i="2"/>
  <c r="P569" i="2" s="1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1" i="2"/>
  <c r="BH531" i="2"/>
  <c r="BG531" i="2"/>
  <c r="BF531" i="2"/>
  <c r="T531" i="2"/>
  <c r="R531" i="2"/>
  <c r="P531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500" i="2"/>
  <c r="BH500" i="2"/>
  <c r="BG500" i="2"/>
  <c r="BF500" i="2"/>
  <c r="T500" i="2"/>
  <c r="R500" i="2"/>
  <c r="P500" i="2"/>
  <c r="BI495" i="2"/>
  <c r="BH495" i="2"/>
  <c r="BG495" i="2"/>
  <c r="BF495" i="2"/>
  <c r="T495" i="2"/>
  <c r="R495" i="2"/>
  <c r="P495" i="2"/>
  <c r="BI492" i="2"/>
  <c r="BH492" i="2"/>
  <c r="BG492" i="2"/>
  <c r="BF492" i="2"/>
  <c r="T492" i="2"/>
  <c r="R492" i="2"/>
  <c r="P492" i="2"/>
  <c r="BI489" i="2"/>
  <c r="BH489" i="2"/>
  <c r="BG489" i="2"/>
  <c r="BF489" i="2"/>
  <c r="T489" i="2"/>
  <c r="R489" i="2"/>
  <c r="P489" i="2"/>
  <c r="BI486" i="2"/>
  <c r="BH486" i="2"/>
  <c r="BG486" i="2"/>
  <c r="BF486" i="2"/>
  <c r="T486" i="2"/>
  <c r="R486" i="2"/>
  <c r="P486" i="2"/>
  <c r="BI483" i="2"/>
  <c r="BH483" i="2"/>
  <c r="BG483" i="2"/>
  <c r="BF483" i="2"/>
  <c r="T483" i="2"/>
  <c r="R483" i="2"/>
  <c r="P483" i="2"/>
  <c r="BI480" i="2"/>
  <c r="BH480" i="2"/>
  <c r="BG480" i="2"/>
  <c r="BF480" i="2"/>
  <c r="T480" i="2"/>
  <c r="R480" i="2"/>
  <c r="P480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71" i="2"/>
  <c r="BH471" i="2"/>
  <c r="BG471" i="2"/>
  <c r="BF471" i="2"/>
  <c r="T471" i="2"/>
  <c r="R471" i="2"/>
  <c r="P471" i="2"/>
  <c r="BI468" i="2"/>
  <c r="BH468" i="2"/>
  <c r="BG468" i="2"/>
  <c r="BF468" i="2"/>
  <c r="T468" i="2"/>
  <c r="R468" i="2"/>
  <c r="P468" i="2"/>
  <c r="BI464" i="2"/>
  <c r="BH464" i="2"/>
  <c r="BG464" i="2"/>
  <c r="BF464" i="2"/>
  <c r="T464" i="2"/>
  <c r="R464" i="2"/>
  <c r="P464" i="2"/>
  <c r="BI461" i="2"/>
  <c r="BH461" i="2"/>
  <c r="BG461" i="2"/>
  <c r="BF461" i="2"/>
  <c r="T461" i="2"/>
  <c r="R461" i="2"/>
  <c r="P461" i="2"/>
  <c r="BI458" i="2"/>
  <c r="BH458" i="2"/>
  <c r="BG458" i="2"/>
  <c r="BF458" i="2"/>
  <c r="T458" i="2"/>
  <c r="R458" i="2"/>
  <c r="P458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R444" i="2"/>
  <c r="P444" i="2"/>
  <c r="BI440" i="2"/>
  <c r="BH440" i="2"/>
  <c r="BG440" i="2"/>
  <c r="BF440" i="2"/>
  <c r="T440" i="2"/>
  <c r="R440" i="2"/>
  <c r="P440" i="2"/>
  <c r="BI437" i="2"/>
  <c r="BH437" i="2"/>
  <c r="BG437" i="2"/>
  <c r="BF437" i="2"/>
  <c r="T437" i="2"/>
  <c r="R437" i="2"/>
  <c r="P437" i="2"/>
  <c r="BI434" i="2"/>
  <c r="BH434" i="2"/>
  <c r="BG434" i="2"/>
  <c r="BF434" i="2"/>
  <c r="T434" i="2"/>
  <c r="R434" i="2"/>
  <c r="P434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7" i="2"/>
  <c r="BH407" i="2"/>
  <c r="BG407" i="2"/>
  <c r="BF407" i="2"/>
  <c r="T407" i="2"/>
  <c r="R407" i="2"/>
  <c r="P407" i="2"/>
  <c r="BI403" i="2"/>
  <c r="BH403" i="2"/>
  <c r="BG403" i="2"/>
  <c r="BF403" i="2"/>
  <c r="T403" i="2"/>
  <c r="R403" i="2"/>
  <c r="P403" i="2"/>
  <c r="BI399" i="2"/>
  <c r="BH399" i="2"/>
  <c r="BG399" i="2"/>
  <c r="BF399" i="2"/>
  <c r="T399" i="2"/>
  <c r="R399" i="2"/>
  <c r="P399" i="2"/>
  <c r="BI395" i="2"/>
  <c r="BH395" i="2"/>
  <c r="BG395" i="2"/>
  <c r="BF395" i="2"/>
  <c r="T395" i="2"/>
  <c r="R395" i="2"/>
  <c r="P395" i="2"/>
  <c r="BI392" i="2"/>
  <c r="BH392" i="2"/>
  <c r="BG392" i="2"/>
  <c r="BF392" i="2"/>
  <c r="T392" i="2"/>
  <c r="R392" i="2"/>
  <c r="P392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70" i="2"/>
  <c r="BH370" i="2"/>
  <c r="BG370" i="2"/>
  <c r="BF370" i="2"/>
  <c r="T370" i="2"/>
  <c r="R370" i="2"/>
  <c r="P370" i="2"/>
  <c r="BI366" i="2"/>
  <c r="BH366" i="2"/>
  <c r="BG366" i="2"/>
  <c r="BF366" i="2"/>
  <c r="T366" i="2"/>
  <c r="R366" i="2"/>
  <c r="P366" i="2"/>
  <c r="BI361" i="2"/>
  <c r="BH361" i="2"/>
  <c r="BG361" i="2"/>
  <c r="BF361" i="2"/>
  <c r="T361" i="2"/>
  <c r="R361" i="2"/>
  <c r="P361" i="2"/>
  <c r="BI356" i="2"/>
  <c r="BH356" i="2"/>
  <c r="BG356" i="2"/>
  <c r="BF356" i="2"/>
  <c r="T356" i="2"/>
  <c r="R356" i="2"/>
  <c r="P356" i="2"/>
  <c r="BI352" i="2"/>
  <c r="BH352" i="2"/>
  <c r="BG352" i="2"/>
  <c r="BF352" i="2"/>
  <c r="T352" i="2"/>
  <c r="R352" i="2"/>
  <c r="P352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5" i="2"/>
  <c r="BH295" i="2"/>
  <c r="BG295" i="2"/>
  <c r="BF295" i="2"/>
  <c r="T295" i="2"/>
  <c r="R295" i="2"/>
  <c r="P295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2" i="2"/>
  <c r="BH272" i="2"/>
  <c r="BG272" i="2"/>
  <c r="BF272" i="2"/>
  <c r="T272" i="2"/>
  <c r="R272" i="2"/>
  <c r="P272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2" i="2"/>
  <c r="BH252" i="2"/>
  <c r="BG252" i="2"/>
  <c r="BF252" i="2"/>
  <c r="T252" i="2"/>
  <c r="R252" i="2"/>
  <c r="P252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185" i="2"/>
  <c r="BH185" i="2"/>
  <c r="BG185" i="2"/>
  <c r="BF185" i="2"/>
  <c r="T185" i="2"/>
  <c r="R185" i="2"/>
  <c r="P185" i="2"/>
  <c r="J65" i="2"/>
  <c r="BI179" i="2"/>
  <c r="BH179" i="2"/>
  <c r="BG179" i="2"/>
  <c r="BF179" i="2"/>
  <c r="T179" i="2"/>
  <c r="R179" i="2"/>
  <c r="P179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33" i="2"/>
  <c r="BH133" i="2"/>
  <c r="BG133" i="2"/>
  <c r="BF133" i="2"/>
  <c r="T133" i="2"/>
  <c r="R133" i="2"/>
  <c r="P133" i="2"/>
  <c r="BI128" i="2"/>
  <c r="BH128" i="2"/>
  <c r="BG128" i="2"/>
  <c r="BF128" i="2"/>
  <c r="T128" i="2"/>
  <c r="T127" i="2" s="1"/>
  <c r="R128" i="2"/>
  <c r="R127" i="2" s="1"/>
  <c r="P128" i="2"/>
  <c r="P127" i="2" s="1"/>
  <c r="BI121" i="2"/>
  <c r="BH121" i="2"/>
  <c r="BG121" i="2"/>
  <c r="BF121" i="2"/>
  <c r="T121" i="2"/>
  <c r="R121" i="2"/>
  <c r="P121" i="2"/>
  <c r="BI116" i="2"/>
  <c r="BH116" i="2"/>
  <c r="BG116" i="2"/>
  <c r="BF116" i="2"/>
  <c r="T116" i="2"/>
  <c r="R116" i="2"/>
  <c r="P116" i="2"/>
  <c r="BI112" i="2"/>
  <c r="BH112" i="2"/>
  <c r="BG112" i="2"/>
  <c r="BF112" i="2"/>
  <c r="T112" i="2"/>
  <c r="R112" i="2"/>
  <c r="P112" i="2"/>
  <c r="BI108" i="2"/>
  <c r="BH108" i="2"/>
  <c r="BG108" i="2"/>
  <c r="BF108" i="2"/>
  <c r="T108" i="2"/>
  <c r="R108" i="2"/>
  <c r="P108" i="2"/>
  <c r="J100" i="2"/>
  <c r="F98" i="2"/>
  <c r="E96" i="2"/>
  <c r="J54" i="2"/>
  <c r="F52" i="2"/>
  <c r="E50" i="2"/>
  <c r="J24" i="2"/>
  <c r="E24" i="2"/>
  <c r="J101" i="2" s="1"/>
  <c r="J23" i="2"/>
  <c r="J18" i="2"/>
  <c r="E18" i="2"/>
  <c r="F101" i="2" s="1"/>
  <c r="J17" i="2"/>
  <c r="J15" i="2"/>
  <c r="E15" i="2"/>
  <c r="F100" i="2" s="1"/>
  <c r="J14" i="2"/>
  <c r="J12" i="2"/>
  <c r="J98" i="2" s="1"/>
  <c r="E7" i="2"/>
  <c r="E94" i="2" s="1"/>
  <c r="L50" i="1"/>
  <c r="AM50" i="1"/>
  <c r="AM49" i="1"/>
  <c r="L49" i="1"/>
  <c r="AM47" i="1"/>
  <c r="L47" i="1"/>
  <c r="L45" i="1"/>
  <c r="L44" i="1"/>
  <c r="BK240" i="5"/>
  <c r="BK237" i="5"/>
  <c r="BK201" i="5"/>
  <c r="BK189" i="5"/>
  <c r="J183" i="5"/>
  <c r="J176" i="5"/>
  <c r="BK170" i="5"/>
  <c r="BK162" i="5"/>
  <c r="J159" i="5"/>
  <c r="BK147" i="5"/>
  <c r="BK139" i="5"/>
  <c r="BK130" i="5"/>
  <c r="BK122" i="5"/>
  <c r="BK106" i="5"/>
  <c r="BK102" i="5"/>
  <c r="J562" i="4"/>
  <c r="J556" i="4"/>
  <c r="J549" i="4"/>
  <c r="J542" i="4"/>
  <c r="J536" i="4"/>
  <c r="BK531" i="4"/>
  <c r="BK523" i="4"/>
  <c r="J517" i="4"/>
  <c r="BK508" i="4"/>
  <c r="J500" i="4"/>
  <c r="BK493" i="4"/>
  <c r="BK487" i="4"/>
  <c r="BK484" i="4"/>
  <c r="BK474" i="4"/>
  <c r="BK471" i="4"/>
  <c r="J465" i="4"/>
  <c r="BK459" i="4"/>
  <c r="J453" i="4"/>
  <c r="J450" i="4"/>
  <c r="J443" i="4"/>
  <c r="J436" i="4"/>
  <c r="J430" i="4"/>
  <c r="BK424" i="4"/>
  <c r="J414" i="4"/>
  <c r="J410" i="4"/>
  <c r="BK403" i="4"/>
  <c r="BK395" i="4"/>
  <c r="BK389" i="4"/>
  <c r="BK383" i="4"/>
  <c r="BK374" i="4"/>
  <c r="BK364" i="4"/>
  <c r="BK357" i="4"/>
  <c r="J340" i="4"/>
  <c r="BK332" i="4"/>
  <c r="J324" i="4"/>
  <c r="J317" i="4"/>
  <c r="BK307" i="4"/>
  <c r="BK304" i="4"/>
  <c r="J293" i="4"/>
  <c r="BK287" i="4"/>
  <c r="BK279" i="4"/>
  <c r="BK269" i="4"/>
  <c r="BK258" i="4"/>
  <c r="BK250" i="4"/>
  <c r="BK246" i="4"/>
  <c r="BK229" i="4"/>
  <c r="J222" i="4"/>
  <c r="BK192" i="4"/>
  <c r="BK171" i="4"/>
  <c r="BK157" i="4"/>
  <c r="J148" i="4"/>
  <c r="J143" i="4"/>
  <c r="BK133" i="4"/>
  <c r="J122" i="4"/>
  <c r="BK116" i="4"/>
  <c r="BK302" i="3"/>
  <c r="BK294" i="3"/>
  <c r="BK291" i="3"/>
  <c r="J282" i="3"/>
  <c r="BK276" i="3"/>
  <c r="BK268" i="3"/>
  <c r="BK262" i="3"/>
  <c r="BK252" i="3"/>
  <c r="BK246" i="3"/>
  <c r="J235" i="3"/>
  <c r="J220" i="3"/>
  <c r="BK211" i="3"/>
  <c r="J198" i="3"/>
  <c r="J189" i="3"/>
  <c r="J179" i="3"/>
  <c r="BK169" i="3"/>
  <c r="BK160" i="3"/>
  <c r="J151" i="3"/>
  <c r="BK134" i="3"/>
  <c r="BK114" i="3"/>
  <c r="BK110" i="3"/>
  <c r="BK103" i="3"/>
  <c r="J577" i="2"/>
  <c r="J574" i="2"/>
  <c r="BK570" i="2"/>
  <c r="BK566" i="2"/>
  <c r="BK563" i="2"/>
  <c r="BK560" i="2"/>
  <c r="BK557" i="2"/>
  <c r="BK554" i="2"/>
  <c r="BK551" i="2"/>
  <c r="BK548" i="2"/>
  <c r="BK547" i="2"/>
  <c r="BK542" i="2"/>
  <c r="BK539" i="2"/>
  <c r="BK536" i="2"/>
  <c r="BK534" i="2"/>
  <c r="BK531" i="2"/>
  <c r="BK527" i="2"/>
  <c r="BK524" i="2"/>
  <c r="BK521" i="2"/>
  <c r="BK518" i="2"/>
  <c r="BK515" i="2"/>
  <c r="BK512" i="2"/>
  <c r="BK509" i="2"/>
  <c r="BK506" i="2"/>
  <c r="BK503" i="2"/>
  <c r="J503" i="2"/>
  <c r="BK500" i="2"/>
  <c r="J428" i="2"/>
  <c r="J425" i="2"/>
  <c r="J420" i="2"/>
  <c r="J417" i="2"/>
  <c r="J414" i="2"/>
  <c r="J411" i="2"/>
  <c r="J407" i="2"/>
  <c r="J403" i="2"/>
  <c r="J399" i="2"/>
  <c r="J395" i="2"/>
  <c r="J392" i="2"/>
  <c r="J389" i="2"/>
  <c r="J386" i="2"/>
  <c r="J383" i="2"/>
  <c r="J380" i="2"/>
  <c r="J377" i="2"/>
  <c r="J374" i="2"/>
  <c r="J370" i="2"/>
  <c r="J366" i="2"/>
  <c r="J361" i="2"/>
  <c r="J356" i="2"/>
  <c r="J352" i="2"/>
  <c r="J348" i="2"/>
  <c r="J345" i="2"/>
  <c r="J342" i="2"/>
  <c r="J337" i="2"/>
  <c r="J333" i="2"/>
  <c r="J329" i="2"/>
  <c r="J326" i="2"/>
  <c r="J322" i="2"/>
  <c r="J319" i="2"/>
  <c r="J316" i="2"/>
  <c r="J313" i="2"/>
  <c r="J310" i="2"/>
  <c r="J307" i="2"/>
  <c r="J303" i="2"/>
  <c r="J300" i="2"/>
  <c r="J295" i="2"/>
  <c r="J289" i="2"/>
  <c r="J285" i="2"/>
  <c r="BK280" i="2"/>
  <c r="J280" i="2"/>
  <c r="BK272" i="2"/>
  <c r="BK266" i="2"/>
  <c r="BK262" i="2"/>
  <c r="BK258" i="2"/>
  <c r="BK252" i="2"/>
  <c r="BK246" i="2"/>
  <c r="BK243" i="2"/>
  <c r="BK238" i="2"/>
  <c r="BK235" i="2"/>
  <c r="BK230" i="2"/>
  <c r="BK227" i="2"/>
  <c r="BK222" i="2"/>
  <c r="BK218" i="2"/>
  <c r="BK214" i="2"/>
  <c r="J185" i="2"/>
  <c r="J179" i="2"/>
  <c r="BK148" i="2"/>
  <c r="J143" i="2"/>
  <c r="BK133" i="2"/>
  <c r="BK128" i="2"/>
  <c r="BK121" i="2"/>
  <c r="BK116" i="2"/>
  <c r="BK112" i="2"/>
  <c r="BK108" i="2"/>
  <c r="AS54" i="1"/>
  <c r="BK227" i="5"/>
  <c r="BK224" i="5"/>
  <c r="BK221" i="5"/>
  <c r="BK218" i="5"/>
  <c r="BK215" i="5"/>
  <c r="BK212" i="5"/>
  <c r="J210" i="5"/>
  <c r="J207" i="5"/>
  <c r="J204" i="5"/>
  <c r="J198" i="5"/>
  <c r="J192" i="5"/>
  <c r="BK186" i="5"/>
  <c r="BK176" i="5"/>
  <c r="J173" i="5"/>
  <c r="J162" i="5"/>
  <c r="BK154" i="5"/>
  <c r="J147" i="5"/>
  <c r="J139" i="5"/>
  <c r="J130" i="5"/>
  <c r="J127" i="5"/>
  <c r="BK118" i="5"/>
  <c r="J102" i="5"/>
  <c r="BK573" i="4"/>
  <c r="BK570" i="4"/>
  <c r="J566" i="4"/>
  <c r="BK559" i="4"/>
  <c r="BK553" i="4"/>
  <c r="J545" i="4"/>
  <c r="BK539" i="4"/>
  <c r="J531" i="4"/>
  <c r="J523" i="4"/>
  <c r="BK517" i="4"/>
  <c r="J508" i="4"/>
  <c r="BK500" i="4"/>
  <c r="J493" i="4"/>
  <c r="J484" i="4"/>
  <c r="BK477" i="4"/>
  <c r="J468" i="4"/>
  <c r="J462" i="4"/>
  <c r="BK456" i="4"/>
  <c r="BK450" i="4"/>
  <c r="BK443" i="4"/>
  <c r="BK436" i="4"/>
  <c r="BK430" i="4"/>
  <c r="J424" i="4"/>
  <c r="BK420" i="4"/>
  <c r="BK414" i="4"/>
  <c r="BK406" i="4"/>
  <c r="BK399" i="4"/>
  <c r="J392" i="4"/>
  <c r="J386" i="4"/>
  <c r="J380" i="4"/>
  <c r="BK369" i="4"/>
  <c r="J357" i="4"/>
  <c r="J343" i="4"/>
  <c r="J335" i="4"/>
  <c r="J328" i="4"/>
  <c r="J320" i="4"/>
  <c r="J312" i="4"/>
  <c r="J299" i="4"/>
  <c r="J290" i="4"/>
  <c r="J284" i="4"/>
  <c r="J275" i="4"/>
  <c r="J266" i="4"/>
  <c r="BK253" i="4"/>
  <c r="J246" i="4"/>
  <c r="J243" i="4"/>
  <c r="J229" i="4"/>
  <c r="BK222" i="4"/>
  <c r="J192" i="4"/>
  <c r="J171" i="4"/>
  <c r="J157" i="4"/>
  <c r="BK148" i="4"/>
  <c r="J140" i="4"/>
  <c r="J133" i="4"/>
  <c r="BK122" i="4"/>
  <c r="J116" i="4"/>
  <c r="J302" i="3"/>
  <c r="J294" i="3"/>
  <c r="BK288" i="3"/>
  <c r="BK282" i="3"/>
  <c r="J276" i="3"/>
  <c r="J268" i="3"/>
  <c r="J262" i="3"/>
  <c r="J259" i="3"/>
  <c r="J252" i="3"/>
  <c r="J246" i="3"/>
  <c r="J242" i="3"/>
  <c r="J239" i="3"/>
  <c r="J230" i="3"/>
  <c r="BK220" i="3"/>
  <c r="J211" i="3"/>
  <c r="BK198" i="3"/>
  <c r="BK189" i="3"/>
  <c r="BK179" i="3"/>
  <c r="J169" i="3"/>
  <c r="J160" i="3"/>
  <c r="BK151" i="3"/>
  <c r="J134" i="3"/>
  <c r="BK118" i="3"/>
  <c r="BK107" i="3"/>
  <c r="J244" i="5"/>
  <c r="BK198" i="5"/>
  <c r="J195" i="5"/>
  <c r="BK192" i="5"/>
  <c r="J186" i="5"/>
  <c r="BK179" i="5"/>
  <c r="BK173" i="5"/>
  <c r="BK165" i="5"/>
  <c r="J154" i="5"/>
  <c r="BK150" i="5"/>
  <c r="BK142" i="5"/>
  <c r="BK135" i="5"/>
  <c r="BK127" i="5"/>
  <c r="J118" i="5"/>
  <c r="J99" i="5"/>
  <c r="BK566" i="4"/>
  <c r="J559" i="4"/>
  <c r="J553" i="4"/>
  <c r="BK545" i="4"/>
  <c r="J539" i="4"/>
  <c r="BK526" i="4"/>
  <c r="BK520" i="4"/>
  <c r="J512" i="4"/>
  <c r="BK503" i="4"/>
  <c r="BK497" i="4"/>
  <c r="J490" i="4"/>
  <c r="J481" i="4"/>
  <c r="J477" i="4"/>
  <c r="J474" i="4"/>
  <c r="BK468" i="4"/>
  <c r="BK462" i="4"/>
  <c r="J456" i="4"/>
  <c r="BK446" i="4"/>
  <c r="BK439" i="4"/>
  <c r="BK433" i="4"/>
  <c r="J427" i="4"/>
  <c r="J420" i="4"/>
  <c r="BK417" i="4"/>
  <c r="J406" i="4"/>
  <c r="J399" i="4"/>
  <c r="BK392" i="4"/>
  <c r="BK386" i="4"/>
  <c r="BK380" i="4"/>
  <c r="J369" i="4"/>
  <c r="J349" i="4"/>
  <c r="BK343" i="4"/>
  <c r="BK335" i="4"/>
  <c r="BK328" i="4"/>
  <c r="BK320" i="4"/>
  <c r="BK312" i="4"/>
  <c r="J307" i="4"/>
  <c r="BK299" i="4"/>
  <c r="BK290" i="4"/>
  <c r="BK284" i="4"/>
  <c r="BK275" i="4"/>
  <c r="BK266" i="4"/>
  <c r="J253" i="4"/>
  <c r="BK243" i="4"/>
  <c r="BK234" i="4"/>
  <c r="BK225" i="4"/>
  <c r="J207" i="4"/>
  <c r="J188" i="4"/>
  <c r="BK166" i="4"/>
  <c r="J153" i="4"/>
  <c r="BK140" i="4"/>
  <c r="J137" i="4"/>
  <c r="BK126" i="4"/>
  <c r="BK119" i="4"/>
  <c r="J305" i="3"/>
  <c r="J298" i="3"/>
  <c r="J288" i="3"/>
  <c r="J285" i="3"/>
  <c r="BK279" i="3"/>
  <c r="J272" i="3"/>
  <c r="BK265" i="3"/>
  <c r="BK256" i="3"/>
  <c r="BK249" i="3"/>
  <c r="BK230" i="3"/>
  <c r="BK225" i="3"/>
  <c r="J216" i="3"/>
  <c r="J202" i="3"/>
  <c r="BK194" i="3"/>
  <c r="J186" i="3"/>
  <c r="J176" i="3"/>
  <c r="BK164" i="3"/>
  <c r="BK155" i="3"/>
  <c r="BK144" i="3"/>
  <c r="J125" i="3"/>
  <c r="J118" i="3"/>
  <c r="J114" i="3"/>
  <c r="J107" i="3"/>
  <c r="BK577" i="2"/>
  <c r="BK574" i="2"/>
  <c r="J570" i="2"/>
  <c r="J566" i="2"/>
  <c r="J563" i="2"/>
  <c r="J560" i="2"/>
  <c r="J557" i="2"/>
  <c r="J554" i="2"/>
  <c r="J551" i="2"/>
  <c r="J548" i="2"/>
  <c r="J547" i="2"/>
  <c r="J542" i="2"/>
  <c r="J539" i="2"/>
  <c r="J536" i="2"/>
  <c r="J534" i="2"/>
  <c r="J531" i="2"/>
  <c r="J527" i="2"/>
  <c r="J524" i="2"/>
  <c r="J521" i="2"/>
  <c r="J518" i="2"/>
  <c r="J515" i="2"/>
  <c r="J512" i="2"/>
  <c r="J509" i="2"/>
  <c r="J506" i="2"/>
  <c r="J500" i="2"/>
  <c r="BK495" i="2"/>
  <c r="J495" i="2"/>
  <c r="BK492" i="2"/>
  <c r="J492" i="2"/>
  <c r="BK489" i="2"/>
  <c r="J489" i="2"/>
  <c r="BK486" i="2"/>
  <c r="J486" i="2"/>
  <c r="BK483" i="2"/>
  <c r="J483" i="2"/>
  <c r="BK480" i="2"/>
  <c r="J480" i="2"/>
  <c r="BK477" i="2"/>
  <c r="J477" i="2"/>
  <c r="BK474" i="2"/>
  <c r="J474" i="2"/>
  <c r="BK471" i="2"/>
  <c r="J471" i="2"/>
  <c r="BK468" i="2"/>
  <c r="J468" i="2"/>
  <c r="BK464" i="2"/>
  <c r="J464" i="2"/>
  <c r="BK461" i="2"/>
  <c r="J461" i="2"/>
  <c r="BK458" i="2"/>
  <c r="J458" i="2"/>
  <c r="BK453" i="2"/>
  <c r="J453" i="2"/>
  <c r="BK450" i="2"/>
  <c r="J450" i="2"/>
  <c r="BK447" i="2"/>
  <c r="J447" i="2"/>
  <c r="BK444" i="2"/>
  <c r="J444" i="2"/>
  <c r="BK440" i="2"/>
  <c r="J440" i="2"/>
  <c r="BK437" i="2"/>
  <c r="J437" i="2"/>
  <c r="BK434" i="2"/>
  <c r="J434" i="2"/>
  <c r="BK431" i="2"/>
  <c r="J431" i="2"/>
  <c r="BK428" i="2"/>
  <c r="BK425" i="2"/>
  <c r="BK420" i="2"/>
  <c r="BK417" i="2"/>
  <c r="BK414" i="2"/>
  <c r="BK411" i="2"/>
  <c r="BK407" i="2"/>
  <c r="BK403" i="2"/>
  <c r="BK399" i="2"/>
  <c r="BK395" i="2"/>
  <c r="BK392" i="2"/>
  <c r="BK389" i="2"/>
  <c r="BK386" i="2"/>
  <c r="BK383" i="2"/>
  <c r="BK380" i="2"/>
  <c r="BK377" i="2"/>
  <c r="BK374" i="2"/>
  <c r="BK370" i="2"/>
  <c r="BK366" i="2"/>
  <c r="BK361" i="2"/>
  <c r="BK356" i="2"/>
  <c r="BK352" i="2"/>
  <c r="BK348" i="2"/>
  <c r="BK345" i="2"/>
  <c r="BK342" i="2"/>
  <c r="BK337" i="2"/>
  <c r="BK333" i="2"/>
  <c r="BK329" i="2"/>
  <c r="BK326" i="2"/>
  <c r="BK322" i="2"/>
  <c r="BK319" i="2"/>
  <c r="BK316" i="2"/>
  <c r="BK313" i="2"/>
  <c r="BK310" i="2"/>
  <c r="BK307" i="2"/>
  <c r="BK303" i="2"/>
  <c r="BK300" i="2"/>
  <c r="BK295" i="2"/>
  <c r="BK289" i="2"/>
  <c r="BK285" i="2"/>
  <c r="BK277" i="2"/>
  <c r="J277" i="2"/>
  <c r="J272" i="2"/>
  <c r="J266" i="2"/>
  <c r="J262" i="2"/>
  <c r="J258" i="2"/>
  <c r="J252" i="2"/>
  <c r="J246" i="2"/>
  <c r="J243" i="2"/>
  <c r="J238" i="2"/>
  <c r="J235" i="2"/>
  <c r="J230" i="2"/>
  <c r="J227" i="2"/>
  <c r="J222" i="2"/>
  <c r="J218" i="2"/>
  <c r="J214" i="2"/>
  <c r="BK185" i="2"/>
  <c r="BK179" i="2"/>
  <c r="J148" i="2"/>
  <c r="BK143" i="2"/>
  <c r="J133" i="2"/>
  <c r="J128" i="2"/>
  <c r="J121" i="2"/>
  <c r="J116" i="2"/>
  <c r="J112" i="2"/>
  <c r="J108" i="2"/>
  <c r="BK244" i="5"/>
  <c r="J240" i="5"/>
  <c r="J237" i="5"/>
  <c r="BK234" i="5"/>
  <c r="J234" i="5"/>
  <c r="BK231" i="5"/>
  <c r="J231" i="5"/>
  <c r="J227" i="5"/>
  <c r="J224" i="5"/>
  <c r="J221" i="5"/>
  <c r="J218" i="5"/>
  <c r="J215" i="5"/>
  <c r="J212" i="5"/>
  <c r="BK210" i="5"/>
  <c r="BK207" i="5"/>
  <c r="BK204" i="5"/>
  <c r="J201" i="5"/>
  <c r="BK195" i="5"/>
  <c r="J189" i="5"/>
  <c r="BK183" i="5"/>
  <c r="J179" i="5"/>
  <c r="J170" i="5"/>
  <c r="J165" i="5"/>
  <c r="BK159" i="5"/>
  <c r="J150" i="5"/>
  <c r="J142" i="5"/>
  <c r="J135" i="5"/>
  <c r="J122" i="5"/>
  <c r="J106" i="5"/>
  <c r="BK99" i="5"/>
  <c r="J573" i="4"/>
  <c r="J570" i="4"/>
  <c r="BK562" i="4"/>
  <c r="BK556" i="4"/>
  <c r="BK549" i="4"/>
  <c r="BK542" i="4"/>
  <c r="BK536" i="4"/>
  <c r="J526" i="4"/>
  <c r="J520" i="4"/>
  <c r="BK512" i="4"/>
  <c r="J503" i="4"/>
  <c r="J497" i="4"/>
  <c r="BK490" i="4"/>
  <c r="J487" i="4"/>
  <c r="BK481" i="4"/>
  <c r="J471" i="4"/>
  <c r="BK465" i="4"/>
  <c r="J459" i="4"/>
  <c r="BK453" i="4"/>
  <c r="J446" i="4"/>
  <c r="J439" i="4"/>
  <c r="J433" i="4"/>
  <c r="BK427" i="4"/>
  <c r="J417" i="4"/>
  <c r="BK410" i="4"/>
  <c r="J403" i="4"/>
  <c r="J395" i="4"/>
  <c r="J389" i="4"/>
  <c r="J383" i="4"/>
  <c r="J374" i="4"/>
  <c r="J364" i="4"/>
  <c r="BK349" i="4"/>
  <c r="BK340" i="4"/>
  <c r="J332" i="4"/>
  <c r="BK324" i="4"/>
  <c r="BK317" i="4"/>
  <c r="J304" i="4"/>
  <c r="BK293" i="4"/>
  <c r="J287" i="4"/>
  <c r="J279" i="4"/>
  <c r="J269" i="4"/>
  <c r="J258" i="4"/>
  <c r="J250" i="4"/>
  <c r="J234" i="4"/>
  <c r="J225" i="4"/>
  <c r="BK207" i="4"/>
  <c r="BK188" i="4"/>
  <c r="J166" i="4"/>
  <c r="BK153" i="4"/>
  <c r="BK143" i="4"/>
  <c r="BK137" i="4"/>
  <c r="J126" i="4"/>
  <c r="J119" i="4"/>
  <c r="BK305" i="3"/>
  <c r="BK298" i="3"/>
  <c r="J291" i="3"/>
  <c r="BK285" i="3"/>
  <c r="J279" i="3"/>
  <c r="BK272" i="3"/>
  <c r="J265" i="3"/>
  <c r="BK259" i="3"/>
  <c r="J256" i="3"/>
  <c r="J249" i="3"/>
  <c r="BK242" i="3"/>
  <c r="BK239" i="3"/>
  <c r="BK235" i="3"/>
  <c r="J225" i="3"/>
  <c r="BK216" i="3"/>
  <c r="BK202" i="3"/>
  <c r="J194" i="3"/>
  <c r="BK186" i="3"/>
  <c r="BK176" i="3"/>
  <c r="J164" i="3"/>
  <c r="J155" i="3"/>
  <c r="J144" i="3"/>
  <c r="BK125" i="3"/>
  <c r="J110" i="3"/>
  <c r="J103" i="3"/>
  <c r="F36" i="2" l="1"/>
  <c r="BC55" i="1" s="1"/>
  <c r="R339" i="4"/>
  <c r="R338" i="4" s="1"/>
  <c r="P105" i="5"/>
  <c r="T105" i="5"/>
  <c r="P339" i="4"/>
  <c r="P338" i="4" s="1"/>
  <c r="T339" i="4"/>
  <c r="T338" i="4"/>
  <c r="R105" i="5"/>
  <c r="BK107" i="2"/>
  <c r="R107" i="2"/>
  <c r="BK132" i="2"/>
  <c r="J132" i="2" s="1"/>
  <c r="J64" i="2" s="1"/>
  <c r="R132" i="2"/>
  <c r="BK184" i="2"/>
  <c r="J184" i="2" s="1"/>
  <c r="J66" i="2" s="1"/>
  <c r="R184" i="2"/>
  <c r="BK217" i="2"/>
  <c r="J217" i="2" s="1"/>
  <c r="J67" i="2" s="1"/>
  <c r="T217" i="2"/>
  <c r="BK242" i="2"/>
  <c r="J242" i="2" s="1"/>
  <c r="J68" i="2" s="1"/>
  <c r="T242" i="2"/>
  <c r="P261" i="2"/>
  <c r="T261" i="2"/>
  <c r="BK271" i="2"/>
  <c r="BK270" i="2" s="1"/>
  <c r="J270" i="2" s="1"/>
  <c r="J70" i="2" s="1"/>
  <c r="T271" i="2"/>
  <c r="T270" i="2" s="1"/>
  <c r="BK284" i="2"/>
  <c r="J284" i="2" s="1"/>
  <c r="J73" i="2" s="1"/>
  <c r="R284" i="2"/>
  <c r="R283" i="2"/>
  <c r="BK299" i="2"/>
  <c r="J299" i="2" s="1"/>
  <c r="J75" i="2" s="1"/>
  <c r="P299" i="2"/>
  <c r="T299" i="2"/>
  <c r="P332" i="2"/>
  <c r="T332" i="2"/>
  <c r="P365" i="2"/>
  <c r="T365" i="2"/>
  <c r="P457" i="2"/>
  <c r="T457" i="2"/>
  <c r="P546" i="2"/>
  <c r="T546" i="2"/>
  <c r="P556" i="2"/>
  <c r="T556" i="2"/>
  <c r="P573" i="2"/>
  <c r="T573" i="2"/>
  <c r="BK102" i="3"/>
  <c r="J102" i="3" s="1"/>
  <c r="J62" i="3" s="1"/>
  <c r="R102" i="3"/>
  <c r="BK133" i="3"/>
  <c r="J133" i="3" s="1"/>
  <c r="J64" i="3" s="1"/>
  <c r="R133" i="3"/>
  <c r="BK154" i="3"/>
  <c r="J154" i="3" s="1"/>
  <c r="J65" i="3"/>
  <c r="R154" i="3"/>
  <c r="BK163" i="3"/>
  <c r="J163" i="3" s="1"/>
  <c r="J66" i="3" s="1"/>
  <c r="R163" i="3"/>
  <c r="BK193" i="3"/>
  <c r="J193" i="3" s="1"/>
  <c r="J67" i="3" s="1"/>
  <c r="T193" i="3"/>
  <c r="P234" i="3"/>
  <c r="T234" i="3"/>
  <c r="P245" i="3"/>
  <c r="T245" i="3"/>
  <c r="P271" i="3"/>
  <c r="T271" i="3"/>
  <c r="P284" i="3"/>
  <c r="T284" i="3"/>
  <c r="P115" i="4"/>
  <c r="T115" i="4"/>
  <c r="R152" i="4"/>
  <c r="T152" i="4"/>
  <c r="P165" i="4"/>
  <c r="T165" i="4"/>
  <c r="P191" i="4"/>
  <c r="T191" i="4"/>
  <c r="P228" i="4"/>
  <c r="T228" i="4"/>
  <c r="P257" i="4"/>
  <c r="T257" i="4"/>
  <c r="P283" i="4"/>
  <c r="R283" i="4"/>
  <c r="P298" i="4"/>
  <c r="P297" i="4" s="1"/>
  <c r="T298" i="4"/>
  <c r="T297" i="4" s="1"/>
  <c r="P311" i="4"/>
  <c r="P310" i="4" s="1"/>
  <c r="T311" i="4"/>
  <c r="T310" i="4" s="1"/>
  <c r="BK356" i="4"/>
  <c r="J356" i="4" s="1"/>
  <c r="J76" i="4" s="1"/>
  <c r="P356" i="4"/>
  <c r="P355" i="4" s="1"/>
  <c r="T356" i="4"/>
  <c r="T355" i="4"/>
  <c r="BK379" i="4"/>
  <c r="J379" i="4" s="1"/>
  <c r="J80" i="4" s="1"/>
  <c r="P379" i="4"/>
  <c r="T379" i="4"/>
  <c r="R398" i="4"/>
  <c r="T398" i="4"/>
  <c r="P423" i="4"/>
  <c r="R423" i="4"/>
  <c r="BK511" i="4"/>
  <c r="J511" i="4" s="1"/>
  <c r="J85" i="4" s="1"/>
  <c r="R511" i="4"/>
  <c r="BK522" i="4"/>
  <c r="J522" i="4" s="1"/>
  <c r="J86" i="4" s="1"/>
  <c r="P522" i="4"/>
  <c r="T522" i="4"/>
  <c r="P530" i="4"/>
  <c r="R530" i="4"/>
  <c r="P552" i="4"/>
  <c r="T552" i="4"/>
  <c r="P569" i="4"/>
  <c r="R569" i="4"/>
  <c r="BK169" i="5"/>
  <c r="J169" i="5" s="1"/>
  <c r="J70" i="5" s="1"/>
  <c r="BK182" i="5"/>
  <c r="J182" i="5" s="1"/>
  <c r="J71" i="5" s="1"/>
  <c r="R182" i="5"/>
  <c r="P233" i="5"/>
  <c r="P232" i="5" s="1"/>
  <c r="R233" i="5"/>
  <c r="R232" i="5" s="1"/>
  <c r="T233" i="5"/>
  <c r="T232" i="5" s="1"/>
  <c r="P107" i="2"/>
  <c r="T107" i="2"/>
  <c r="P132" i="2"/>
  <c r="T132" i="2"/>
  <c r="P184" i="2"/>
  <c r="T184" i="2"/>
  <c r="P217" i="2"/>
  <c r="R217" i="2"/>
  <c r="P242" i="2"/>
  <c r="R242" i="2"/>
  <c r="BK261" i="2"/>
  <c r="J261" i="2" s="1"/>
  <c r="J69" i="2" s="1"/>
  <c r="R261" i="2"/>
  <c r="P271" i="2"/>
  <c r="P270" i="2" s="1"/>
  <c r="R271" i="2"/>
  <c r="R270" i="2" s="1"/>
  <c r="P284" i="2"/>
  <c r="P283" i="2" s="1"/>
  <c r="T284" i="2"/>
  <c r="T283" i="2" s="1"/>
  <c r="R299" i="2"/>
  <c r="BK332" i="2"/>
  <c r="J332" i="2" s="1"/>
  <c r="J76" i="2" s="1"/>
  <c r="R332" i="2"/>
  <c r="BK365" i="2"/>
  <c r="J365" i="2" s="1"/>
  <c r="J77" i="2" s="1"/>
  <c r="R365" i="2"/>
  <c r="BK457" i="2"/>
  <c r="J457" i="2" s="1"/>
  <c r="J78" i="2" s="1"/>
  <c r="R457" i="2"/>
  <c r="BK546" i="2"/>
  <c r="J546" i="2" s="1"/>
  <c r="J80" i="2" s="1"/>
  <c r="R546" i="2"/>
  <c r="BK556" i="2"/>
  <c r="J556" i="2" s="1"/>
  <c r="J82" i="2" s="1"/>
  <c r="R556" i="2"/>
  <c r="BK573" i="2"/>
  <c r="J573" i="2" s="1"/>
  <c r="J84" i="2" s="1"/>
  <c r="R573" i="2"/>
  <c r="P102" i="3"/>
  <c r="T102" i="3"/>
  <c r="P133" i="3"/>
  <c r="T133" i="3"/>
  <c r="P154" i="3"/>
  <c r="T154" i="3"/>
  <c r="P163" i="3"/>
  <c r="T163" i="3"/>
  <c r="P193" i="3"/>
  <c r="R193" i="3"/>
  <c r="BK234" i="3"/>
  <c r="J234" i="3" s="1"/>
  <c r="J73" i="3" s="1"/>
  <c r="R234" i="3"/>
  <c r="BK245" i="3"/>
  <c r="J245" i="3"/>
  <c r="J74" i="3" s="1"/>
  <c r="R245" i="3"/>
  <c r="BK271" i="3"/>
  <c r="J271" i="3" s="1"/>
  <c r="J75" i="3" s="1"/>
  <c r="R271" i="3"/>
  <c r="BK284" i="3"/>
  <c r="J284" i="3" s="1"/>
  <c r="J77" i="3" s="1"/>
  <c r="R284" i="3"/>
  <c r="BK301" i="3"/>
  <c r="J301" i="3" s="1"/>
  <c r="J79" i="3" s="1"/>
  <c r="P301" i="3"/>
  <c r="R301" i="3"/>
  <c r="T301" i="3"/>
  <c r="BK115" i="4"/>
  <c r="J115" i="4" s="1"/>
  <c r="J62" i="4" s="1"/>
  <c r="R115" i="4"/>
  <c r="BK152" i="4"/>
  <c r="J152" i="4" s="1"/>
  <c r="J63" i="4" s="1"/>
  <c r="P152" i="4"/>
  <c r="BK165" i="4"/>
  <c r="J165" i="4"/>
  <c r="J64" i="4" s="1"/>
  <c r="R165" i="4"/>
  <c r="BK191" i="4"/>
  <c r="J191" i="4" s="1"/>
  <c r="J65" i="4" s="1"/>
  <c r="R191" i="4"/>
  <c r="BK228" i="4"/>
  <c r="J228" i="4" s="1"/>
  <c r="J66" i="4" s="1"/>
  <c r="R228" i="4"/>
  <c r="BK257" i="4"/>
  <c r="J257" i="4" s="1"/>
  <c r="J67" i="4" s="1"/>
  <c r="R257" i="4"/>
  <c r="BK283" i="4"/>
  <c r="J283" i="4" s="1"/>
  <c r="J68" i="4" s="1"/>
  <c r="T283" i="4"/>
  <c r="BK298" i="4"/>
  <c r="J298" i="4" s="1"/>
  <c r="J70" i="4" s="1"/>
  <c r="R298" i="4"/>
  <c r="R297" i="4" s="1"/>
  <c r="BK311" i="4"/>
  <c r="J311" i="4" s="1"/>
  <c r="J72" i="4" s="1"/>
  <c r="R311" i="4"/>
  <c r="R310" i="4" s="1"/>
  <c r="R356" i="4"/>
  <c r="R355" i="4"/>
  <c r="R379" i="4"/>
  <c r="BK398" i="4"/>
  <c r="J398" i="4" s="1"/>
  <c r="J81" i="4" s="1"/>
  <c r="P398" i="4"/>
  <c r="BK423" i="4"/>
  <c r="J423" i="4" s="1"/>
  <c r="J82" i="4" s="1"/>
  <c r="T423" i="4"/>
  <c r="P511" i="4"/>
  <c r="P506" i="4" s="1"/>
  <c r="T511" i="4"/>
  <c r="R522" i="4"/>
  <c r="BK530" i="4"/>
  <c r="J530" i="4" s="1"/>
  <c r="J87" i="4" s="1"/>
  <c r="T530" i="4"/>
  <c r="BK552" i="4"/>
  <c r="J552" i="4" s="1"/>
  <c r="J90" i="4" s="1"/>
  <c r="R552" i="4"/>
  <c r="BK569" i="4"/>
  <c r="J569" i="4" s="1"/>
  <c r="J92" i="4" s="1"/>
  <c r="T569" i="4"/>
  <c r="BK98" i="5"/>
  <c r="J98" i="5" s="1"/>
  <c r="J62" i="5" s="1"/>
  <c r="P98" i="5"/>
  <c r="R98" i="5"/>
  <c r="T98" i="5"/>
  <c r="BK121" i="5"/>
  <c r="J121" i="5" s="1"/>
  <c r="J64" i="5" s="1"/>
  <c r="P121" i="5"/>
  <c r="R121" i="5"/>
  <c r="T121" i="5"/>
  <c r="BK138" i="5"/>
  <c r="J138" i="5" s="1"/>
  <c r="J65" i="5" s="1"/>
  <c r="P138" i="5"/>
  <c r="R138" i="5"/>
  <c r="T138" i="5"/>
  <c r="BK158" i="5"/>
  <c r="J158" i="5"/>
  <c r="J68" i="5" s="1"/>
  <c r="P158" i="5"/>
  <c r="P157" i="5" s="1"/>
  <c r="R158" i="5"/>
  <c r="R157" i="5" s="1"/>
  <c r="T158" i="5"/>
  <c r="T157" i="5" s="1"/>
  <c r="P169" i="5"/>
  <c r="R169" i="5"/>
  <c r="R168" i="5" s="1"/>
  <c r="T169" i="5"/>
  <c r="P182" i="5"/>
  <c r="T182" i="5"/>
  <c r="BK233" i="5"/>
  <c r="BK127" i="2"/>
  <c r="J127" i="2" s="1"/>
  <c r="J63" i="2" s="1"/>
  <c r="E48" i="3"/>
  <c r="F54" i="3"/>
  <c r="F55" i="3"/>
  <c r="J93" i="3"/>
  <c r="BE103" i="3"/>
  <c r="BE110" i="3"/>
  <c r="BE114" i="3"/>
  <c r="BE125" i="3"/>
  <c r="BE151" i="3"/>
  <c r="BE169" i="3"/>
  <c r="BE179" i="3"/>
  <c r="BE189" i="3"/>
  <c r="BE194" i="3"/>
  <c r="BE198" i="3"/>
  <c r="BE211" i="3"/>
  <c r="BE220" i="3"/>
  <c r="BE235" i="3"/>
  <c r="BE239" i="3"/>
  <c r="BE242" i="3"/>
  <c r="BE249" i="3"/>
  <c r="BE256" i="3"/>
  <c r="BE262" i="3"/>
  <c r="BE276" i="3"/>
  <c r="BE288" i="3"/>
  <c r="BE291" i="3"/>
  <c r="BE305" i="3"/>
  <c r="BK124" i="3"/>
  <c r="J124" i="3" s="1"/>
  <c r="J63" i="3" s="1"/>
  <c r="BK219" i="3"/>
  <c r="J219" i="3" s="1"/>
  <c r="J68" i="3" s="1"/>
  <c r="E48" i="4"/>
  <c r="F54" i="4"/>
  <c r="F109" i="4"/>
  <c r="J109" i="4"/>
  <c r="BE119" i="4"/>
  <c r="BE133" i="4"/>
  <c r="BE140" i="4"/>
  <c r="BE157" i="4"/>
  <c r="BE166" i="4"/>
  <c r="BE188" i="4"/>
  <c r="BE192" i="4"/>
  <c r="BE207" i="4"/>
  <c r="BE225" i="4"/>
  <c r="BE246" i="4"/>
  <c r="BE250" i="4"/>
  <c r="BE258" i="4"/>
  <c r="BE266" i="4"/>
  <c r="BE269" i="4"/>
  <c r="BE290" i="4"/>
  <c r="BE304" i="4"/>
  <c r="BE307" i="4"/>
  <c r="BE312" i="4"/>
  <c r="BE320" i="4"/>
  <c r="BE335" i="4"/>
  <c r="BE343" i="4"/>
  <c r="BE349" i="4"/>
  <c r="BE364" i="4"/>
  <c r="BE369" i="4"/>
  <c r="BE383" i="4"/>
  <c r="BE389" i="4"/>
  <c r="BE403" i="4"/>
  <c r="BE410" i="4"/>
  <c r="BE417" i="4"/>
  <c r="BE427" i="4"/>
  <c r="BE430" i="4"/>
  <c r="BE436" i="4"/>
  <c r="BE439" i="4"/>
  <c r="BE443" i="4"/>
  <c r="BE450" i="4"/>
  <c r="BE456" i="4"/>
  <c r="BE465" i="4"/>
  <c r="BE471" i="4"/>
  <c r="BE474" i="4"/>
  <c r="BE477" i="4"/>
  <c r="BE487" i="4"/>
  <c r="BE497" i="4"/>
  <c r="BE512" i="4"/>
  <c r="BE517" i="4"/>
  <c r="BE520" i="4"/>
  <c r="BE523" i="4"/>
  <c r="BE531" i="4"/>
  <c r="BE536" i="4"/>
  <c r="BE539" i="4"/>
  <c r="BE545" i="4"/>
  <c r="BE553" i="4"/>
  <c r="BE559" i="4"/>
  <c r="BE562" i="4"/>
  <c r="BE566" i="4"/>
  <c r="BE570" i="4"/>
  <c r="BE573" i="4"/>
  <c r="BK373" i="4"/>
  <c r="J373" i="4" s="1"/>
  <c r="J78" i="4" s="1"/>
  <c r="BK507" i="4"/>
  <c r="J507" i="4" s="1"/>
  <c r="J84" i="4" s="1"/>
  <c r="J52" i="5"/>
  <c r="F55" i="5"/>
  <c r="E85" i="5"/>
  <c r="J92" i="5"/>
  <c r="BE102" i="5"/>
  <c r="BE118" i="5"/>
  <c r="BE122" i="5"/>
  <c r="BE127" i="5"/>
  <c r="BE147" i="5"/>
  <c r="BE154" i="5"/>
  <c r="BE162" i="5"/>
  <c r="BE173" i="5"/>
  <c r="BE179" i="5"/>
  <c r="BE183" i="5"/>
  <c r="BE186" i="5"/>
  <c r="BE192" i="5"/>
  <c r="BE198" i="5"/>
  <c r="BE204" i="5"/>
  <c r="BE207" i="5"/>
  <c r="BE210" i="5"/>
  <c r="BE212" i="5"/>
  <c r="BE215" i="5"/>
  <c r="BE218" i="5"/>
  <c r="BE221" i="5"/>
  <c r="BE224" i="5"/>
  <c r="BE227" i="5"/>
  <c r="BE231" i="5"/>
  <c r="BE234" i="5"/>
  <c r="BE237" i="5"/>
  <c r="BK230" i="5"/>
  <c r="J230" i="5" s="1"/>
  <c r="J72" i="5" s="1"/>
  <c r="BK243" i="5"/>
  <c r="J243" i="5" s="1"/>
  <c r="J75" i="5" s="1"/>
  <c r="E48" i="2"/>
  <c r="J52" i="2"/>
  <c r="F54" i="2"/>
  <c r="F55" i="2"/>
  <c r="J55" i="2"/>
  <c r="BE108" i="2"/>
  <c r="BE112" i="2"/>
  <c r="BE116" i="2"/>
  <c r="BE121" i="2"/>
  <c r="BE128" i="2"/>
  <c r="BE133" i="2"/>
  <c r="BE143" i="2"/>
  <c r="BE148" i="2"/>
  <c r="BE179" i="2"/>
  <c r="BE185" i="2"/>
  <c r="BE214" i="2"/>
  <c r="BE218" i="2"/>
  <c r="BE222" i="2"/>
  <c r="BE227" i="2"/>
  <c r="BE230" i="2"/>
  <c r="BE235" i="2"/>
  <c r="BE238" i="2"/>
  <c r="BE243" i="2"/>
  <c r="BE246" i="2"/>
  <c r="BE252" i="2"/>
  <c r="BE258" i="2"/>
  <c r="BE262" i="2"/>
  <c r="BE266" i="2"/>
  <c r="BE272" i="2"/>
  <c r="BE277" i="2"/>
  <c r="BE280" i="2"/>
  <c r="BE285" i="2"/>
  <c r="BE289" i="2"/>
  <c r="BE295" i="2"/>
  <c r="BE300" i="2"/>
  <c r="BE303" i="2"/>
  <c r="BE307" i="2"/>
  <c r="BE310" i="2"/>
  <c r="BE313" i="2"/>
  <c r="BE316" i="2"/>
  <c r="BE319" i="2"/>
  <c r="BE322" i="2"/>
  <c r="BE326" i="2"/>
  <c r="BE329" i="2"/>
  <c r="BE333" i="2"/>
  <c r="BE337" i="2"/>
  <c r="BE342" i="2"/>
  <c r="BE345" i="2"/>
  <c r="BE348" i="2"/>
  <c r="BE352" i="2"/>
  <c r="BE356" i="2"/>
  <c r="BE361" i="2"/>
  <c r="BE366" i="2"/>
  <c r="BE370" i="2"/>
  <c r="BE374" i="2"/>
  <c r="BE377" i="2"/>
  <c r="BE380" i="2"/>
  <c r="BE383" i="2"/>
  <c r="BE386" i="2"/>
  <c r="BE389" i="2"/>
  <c r="BE392" i="2"/>
  <c r="BE395" i="2"/>
  <c r="BE399" i="2"/>
  <c r="BE403" i="2"/>
  <c r="BE407" i="2"/>
  <c r="BE411" i="2"/>
  <c r="BE414" i="2"/>
  <c r="BE417" i="2"/>
  <c r="BE420" i="2"/>
  <c r="BE425" i="2"/>
  <c r="BE428" i="2"/>
  <c r="BE431" i="2"/>
  <c r="BE434" i="2"/>
  <c r="BE437" i="2"/>
  <c r="BE440" i="2"/>
  <c r="BE444" i="2"/>
  <c r="BE447" i="2"/>
  <c r="BE450" i="2"/>
  <c r="BE453" i="2"/>
  <c r="BE458" i="2"/>
  <c r="BE461" i="2"/>
  <c r="BE464" i="2"/>
  <c r="BE468" i="2"/>
  <c r="BE471" i="2"/>
  <c r="BE474" i="2"/>
  <c r="BE477" i="2"/>
  <c r="BE480" i="2"/>
  <c r="BE483" i="2"/>
  <c r="BE486" i="2"/>
  <c r="BE489" i="2"/>
  <c r="BE492" i="2"/>
  <c r="BE495" i="2"/>
  <c r="BE500" i="2"/>
  <c r="BE503" i="2"/>
  <c r="BE506" i="2"/>
  <c r="BE509" i="2"/>
  <c r="BE512" i="2"/>
  <c r="BE515" i="2"/>
  <c r="BE518" i="2"/>
  <c r="BE521" i="2"/>
  <c r="BE524" i="2"/>
  <c r="BE527" i="2"/>
  <c r="BE531" i="2"/>
  <c r="BE534" i="2"/>
  <c r="BE536" i="2"/>
  <c r="BE539" i="2"/>
  <c r="BE542" i="2"/>
  <c r="BE547" i="2"/>
  <c r="BE548" i="2"/>
  <c r="BE551" i="2"/>
  <c r="BE554" i="2"/>
  <c r="BE557" i="2"/>
  <c r="BE560" i="2"/>
  <c r="BE563" i="2"/>
  <c r="BE566" i="2"/>
  <c r="BE570" i="2"/>
  <c r="BE574" i="2"/>
  <c r="BE577" i="2"/>
  <c r="BK569" i="2"/>
  <c r="J569" i="2" s="1"/>
  <c r="J83" i="2" s="1"/>
  <c r="J55" i="3"/>
  <c r="BE107" i="3"/>
  <c r="BE118" i="3"/>
  <c r="BE134" i="3"/>
  <c r="BE144" i="3"/>
  <c r="BE155" i="3"/>
  <c r="BE160" i="3"/>
  <c r="BE164" i="3"/>
  <c r="BE176" i="3"/>
  <c r="BE186" i="3"/>
  <c r="BE202" i="3"/>
  <c r="BE216" i="3"/>
  <c r="BE225" i="3"/>
  <c r="BE230" i="3"/>
  <c r="BE246" i="3"/>
  <c r="BE252" i="3"/>
  <c r="BE259" i="3"/>
  <c r="BE265" i="3"/>
  <c r="BE268" i="3"/>
  <c r="BE272" i="3"/>
  <c r="BE279" i="3"/>
  <c r="BE282" i="3"/>
  <c r="BE285" i="3"/>
  <c r="BE294" i="3"/>
  <c r="BE298" i="3"/>
  <c r="BE302" i="3"/>
  <c r="BK224" i="3"/>
  <c r="J224" i="3" s="1"/>
  <c r="J70" i="3" s="1"/>
  <c r="BK229" i="3"/>
  <c r="BK297" i="3"/>
  <c r="J297" i="3" s="1"/>
  <c r="J78" i="3" s="1"/>
  <c r="J52" i="4"/>
  <c r="BE116" i="4"/>
  <c r="BE122" i="4"/>
  <c r="BE126" i="4"/>
  <c r="BE137" i="4"/>
  <c r="BE143" i="4"/>
  <c r="BE148" i="4"/>
  <c r="BE153" i="4"/>
  <c r="BE171" i="4"/>
  <c r="BE222" i="4"/>
  <c r="BE229" i="4"/>
  <c r="BE234" i="4"/>
  <c r="BE243" i="4"/>
  <c r="BE253" i="4"/>
  <c r="BE275" i="4"/>
  <c r="BE279" i="4"/>
  <c r="BE284" i="4"/>
  <c r="BE287" i="4"/>
  <c r="BE293" i="4"/>
  <c r="BE299" i="4"/>
  <c r="BE317" i="4"/>
  <c r="BE324" i="4"/>
  <c r="BE328" i="4"/>
  <c r="BE332" i="4"/>
  <c r="BE340" i="4"/>
  <c r="BE357" i="4"/>
  <c r="BE374" i="4"/>
  <c r="BE380" i="4"/>
  <c r="BE386" i="4"/>
  <c r="BE392" i="4"/>
  <c r="BE395" i="4"/>
  <c r="BE399" i="4"/>
  <c r="BE406" i="4"/>
  <c r="BE414" i="4"/>
  <c r="BE420" i="4"/>
  <c r="BE424" i="4"/>
  <c r="BE433" i="4"/>
  <c r="BE446" i="4"/>
  <c r="BE453" i="4"/>
  <c r="BE459" i="4"/>
  <c r="BE462" i="4"/>
  <c r="BE468" i="4"/>
  <c r="BE481" i="4"/>
  <c r="BE484" i="4"/>
  <c r="BE490" i="4"/>
  <c r="BE493" i="4"/>
  <c r="BE500" i="4"/>
  <c r="BE503" i="4"/>
  <c r="BE508" i="4"/>
  <c r="BE526" i="4"/>
  <c r="BE542" i="4"/>
  <c r="BE549" i="4"/>
  <c r="BE556" i="4"/>
  <c r="BK339" i="4"/>
  <c r="J339" i="4" s="1"/>
  <c r="J74" i="4" s="1"/>
  <c r="BK368" i="4"/>
  <c r="J368" i="4"/>
  <c r="J77" i="4" s="1"/>
  <c r="BK565" i="4"/>
  <c r="J565" i="4" s="1"/>
  <c r="J91" i="4" s="1"/>
  <c r="F54" i="5"/>
  <c r="BE99" i="5"/>
  <c r="BE106" i="5"/>
  <c r="BE130" i="5"/>
  <c r="BE135" i="5"/>
  <c r="BE139" i="5"/>
  <c r="BE142" i="5"/>
  <c r="BE150" i="5"/>
  <c r="BE159" i="5"/>
  <c r="BE165" i="5"/>
  <c r="BE170" i="5"/>
  <c r="BE176" i="5"/>
  <c r="BE189" i="5"/>
  <c r="BE195" i="5"/>
  <c r="BE201" i="5"/>
  <c r="BE240" i="5"/>
  <c r="BE244" i="5"/>
  <c r="BK105" i="5"/>
  <c r="J105" i="5" s="1"/>
  <c r="J63" i="5" s="1"/>
  <c r="BK153" i="5"/>
  <c r="J153" i="5" s="1"/>
  <c r="J66" i="5" s="1"/>
  <c r="J34" i="3"/>
  <c r="AW56" i="1" s="1"/>
  <c r="J34" i="2"/>
  <c r="AW55" i="1" s="1"/>
  <c r="F36" i="3"/>
  <c r="BC56" i="1" s="1"/>
  <c r="J34" i="5"/>
  <c r="AW58" i="1" s="1"/>
  <c r="F36" i="5"/>
  <c r="BC58" i="1" s="1"/>
  <c r="F37" i="4"/>
  <c r="BD57" i="1" s="1"/>
  <c r="F35" i="3"/>
  <c r="BB56" i="1" s="1"/>
  <c r="F35" i="4"/>
  <c r="BB57" i="1" s="1"/>
  <c r="J34" i="4"/>
  <c r="AW57" i="1" s="1"/>
  <c r="F35" i="2"/>
  <c r="BB55" i="1" s="1"/>
  <c r="F34" i="3"/>
  <c r="BA56" i="1" s="1"/>
  <c r="F34" i="4"/>
  <c r="BA57" i="1" s="1"/>
  <c r="F36" i="4"/>
  <c r="BC57" i="1" s="1"/>
  <c r="F37" i="3"/>
  <c r="BD56" i="1" s="1"/>
  <c r="F34" i="2"/>
  <c r="BA55" i="1" s="1"/>
  <c r="F37" i="2"/>
  <c r="BD55" i="1" s="1"/>
  <c r="F34" i="5"/>
  <c r="BA58" i="1" s="1"/>
  <c r="F35" i="5"/>
  <c r="BB58" i="1" s="1"/>
  <c r="F37" i="5"/>
  <c r="BD58" i="1" s="1"/>
  <c r="R551" i="4" l="1"/>
  <c r="T506" i="4"/>
  <c r="R378" i="4"/>
  <c r="BK228" i="3"/>
  <c r="J228" i="3" s="1"/>
  <c r="J71" i="3" s="1"/>
  <c r="R506" i="4"/>
  <c r="P228" i="3"/>
  <c r="R228" i="3"/>
  <c r="T228" i="3"/>
  <c r="T168" i="5"/>
  <c r="P168" i="5"/>
  <c r="R283" i="3"/>
  <c r="T101" i="3"/>
  <c r="R555" i="2"/>
  <c r="T106" i="2"/>
  <c r="P106" i="2"/>
  <c r="P551" i="4"/>
  <c r="P378" i="4"/>
  <c r="P114" i="4"/>
  <c r="P113" i="4" s="1"/>
  <c r="P112" i="4" s="1"/>
  <c r="AU57" i="1" s="1"/>
  <c r="T283" i="3"/>
  <c r="R101" i="3"/>
  <c r="T555" i="2"/>
  <c r="T298" i="2"/>
  <c r="R106" i="2"/>
  <c r="BK232" i="5"/>
  <c r="J232" i="5" s="1"/>
  <c r="J73" i="5" s="1"/>
  <c r="T97" i="5"/>
  <c r="T96" i="5" s="1"/>
  <c r="T95" i="5" s="1"/>
  <c r="R97" i="5"/>
  <c r="R96" i="5" s="1"/>
  <c r="R95" i="5" s="1"/>
  <c r="P97" i="5"/>
  <c r="P96" i="5" s="1"/>
  <c r="P95" i="5" s="1"/>
  <c r="AU58" i="1" s="1"/>
  <c r="R114" i="4"/>
  <c r="P101" i="3"/>
  <c r="R298" i="2"/>
  <c r="T551" i="4"/>
  <c r="T378" i="4"/>
  <c r="T114" i="4"/>
  <c r="T113" i="4"/>
  <c r="P283" i="3"/>
  <c r="P555" i="2"/>
  <c r="P298" i="2"/>
  <c r="BK106" i="2"/>
  <c r="J106" i="2" s="1"/>
  <c r="J61" i="2" s="1"/>
  <c r="J107" i="2"/>
  <c r="J62" i="2" s="1"/>
  <c r="J271" i="2"/>
  <c r="J71" i="2" s="1"/>
  <c r="BK283" i="2"/>
  <c r="J283" i="2" s="1"/>
  <c r="J72" i="2" s="1"/>
  <c r="BK101" i="3"/>
  <c r="J101" i="3" s="1"/>
  <c r="J61" i="3" s="1"/>
  <c r="J229" i="3"/>
  <c r="J72" i="3" s="1"/>
  <c r="BK114" i="4"/>
  <c r="J114" i="4" s="1"/>
  <c r="J61" i="4" s="1"/>
  <c r="BK297" i="4"/>
  <c r="J297" i="4" s="1"/>
  <c r="J69" i="4" s="1"/>
  <c r="BK310" i="4"/>
  <c r="J310" i="4" s="1"/>
  <c r="J71" i="4" s="1"/>
  <c r="J233" i="5"/>
  <c r="J74" i="5"/>
  <c r="BK298" i="2"/>
  <c r="J298" i="2" s="1"/>
  <c r="J74" i="2" s="1"/>
  <c r="BK555" i="2"/>
  <c r="J555" i="2" s="1"/>
  <c r="J81" i="2" s="1"/>
  <c r="BK223" i="3"/>
  <c r="J223" i="3" s="1"/>
  <c r="J69" i="3" s="1"/>
  <c r="BK283" i="3"/>
  <c r="J283" i="3" s="1"/>
  <c r="J76" i="3" s="1"/>
  <c r="BK338" i="4"/>
  <c r="J338" i="4"/>
  <c r="J73" i="4" s="1"/>
  <c r="BK355" i="4"/>
  <c r="J355" i="4" s="1"/>
  <c r="J75" i="4" s="1"/>
  <c r="BK378" i="4"/>
  <c r="J378" i="4"/>
  <c r="J79" i="4" s="1"/>
  <c r="BK506" i="4"/>
  <c r="J506" i="4" s="1"/>
  <c r="J83" i="4" s="1"/>
  <c r="BK551" i="4"/>
  <c r="J551" i="4" s="1"/>
  <c r="J89" i="4" s="1"/>
  <c r="BK97" i="5"/>
  <c r="J97" i="5" s="1"/>
  <c r="J61" i="5" s="1"/>
  <c r="BK157" i="5"/>
  <c r="J157" i="5" s="1"/>
  <c r="J67" i="5" s="1"/>
  <c r="BK168" i="5"/>
  <c r="J168" i="5" s="1"/>
  <c r="J69" i="5" s="1"/>
  <c r="J33" i="4"/>
  <c r="AV57" i="1" s="1"/>
  <c r="AT57" i="1" s="1"/>
  <c r="J33" i="3"/>
  <c r="AV56" i="1" s="1"/>
  <c r="AT56" i="1" s="1"/>
  <c r="BB54" i="1"/>
  <c r="W31" i="1" s="1"/>
  <c r="BD54" i="1"/>
  <c r="W33" i="1" s="1"/>
  <c r="F33" i="3"/>
  <c r="AZ56" i="1" s="1"/>
  <c r="F33" i="5"/>
  <c r="AZ58" i="1" s="1"/>
  <c r="J33" i="2"/>
  <c r="AV55" i="1" s="1"/>
  <c r="AT55" i="1" s="1"/>
  <c r="F33" i="4"/>
  <c r="AZ57" i="1" s="1"/>
  <c r="J33" i="5"/>
  <c r="AV58" i="1" s="1"/>
  <c r="AT58" i="1" s="1"/>
  <c r="BA54" i="1"/>
  <c r="W30" i="1" s="1"/>
  <c r="BC54" i="1"/>
  <c r="W32" i="1" s="1"/>
  <c r="F33" i="2"/>
  <c r="AZ55" i="1" s="1"/>
  <c r="R113" i="4" l="1"/>
  <c r="R112" i="4" s="1"/>
  <c r="P100" i="3"/>
  <c r="P99" i="3" s="1"/>
  <c r="AU56" i="1" s="1"/>
  <c r="R100" i="3"/>
  <c r="R99" i="3" s="1"/>
  <c r="T112" i="4"/>
  <c r="T100" i="3"/>
  <c r="T99" i="3" s="1"/>
  <c r="P105" i="2"/>
  <c r="P104" i="2"/>
  <c r="AU55" i="1" s="1"/>
  <c r="R105" i="2"/>
  <c r="R104" i="2" s="1"/>
  <c r="T105" i="2"/>
  <c r="T104" i="2" s="1"/>
  <c r="BK105" i="2"/>
  <c r="J105" i="2" s="1"/>
  <c r="J60" i="2" s="1"/>
  <c r="BK100" i="3"/>
  <c r="J100" i="3" s="1"/>
  <c r="J60" i="3" s="1"/>
  <c r="BK113" i="4"/>
  <c r="J113" i="4" s="1"/>
  <c r="J60" i="4" s="1"/>
  <c r="BK96" i="5"/>
  <c r="J96" i="5" s="1"/>
  <c r="J60" i="5" s="1"/>
  <c r="AZ54" i="1"/>
  <c r="W29" i="1" s="1"/>
  <c r="AX54" i="1"/>
  <c r="AW54" i="1"/>
  <c r="AK30" i="1" s="1"/>
  <c r="AY54" i="1"/>
  <c r="BK99" i="3" l="1"/>
  <c r="J99" i="3"/>
  <c r="J59" i="3" s="1"/>
  <c r="BK112" i="4"/>
  <c r="J112" i="4" s="1"/>
  <c r="J30" i="4" s="1"/>
  <c r="AG57" i="1" s="1"/>
  <c r="AN57" i="1" s="1"/>
  <c r="BK104" i="2"/>
  <c r="J104" i="2" s="1"/>
  <c r="J59" i="2" s="1"/>
  <c r="BK95" i="5"/>
  <c r="J95" i="5"/>
  <c r="J59" i="5" s="1"/>
  <c r="AV54" i="1"/>
  <c r="AK29" i="1" s="1"/>
  <c r="AU54" i="1"/>
  <c r="J59" i="4" l="1"/>
  <c r="J39" i="4"/>
  <c r="J30" i="3"/>
  <c r="AG56" i="1" s="1"/>
  <c r="AN56" i="1" s="1"/>
  <c r="J30" i="2"/>
  <c r="AG55" i="1" s="1"/>
  <c r="AN55" i="1" s="1"/>
  <c r="J30" i="5"/>
  <c r="AG58" i="1" s="1"/>
  <c r="AN58" i="1" s="1"/>
  <c r="AT54" i="1"/>
  <c r="J39" i="5" l="1"/>
  <c r="J39" i="2"/>
  <c r="J39" i="3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<sst xmlns="http://schemas.openxmlformats.org/spreadsheetml/2006/main" count="13964" uniqueCount="1238">
  <si>
    <t>Export Komplet</t>
  </si>
  <si>
    <t>VZ</t>
  </si>
  <si>
    <t>2.0</t>
  </si>
  <si>
    <t/>
  </si>
  <si>
    <t>False</t>
  </si>
  <si>
    <t>{9dcfc277-d4f1-47a0-9c77-e8cb84b40426}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</si>
  <si>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</si>
  <si>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</si>
  <si>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</si>
  <si>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</si>
  <si>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</si>
  <si>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</si>
  <si>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</si>
  <si>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</si>
  <si>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</si>
  <si>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Oprava přívodního vodovodního řadu Břilice</t>
  </si>
  <si>
    <t>KSO:</t>
  </si>
  <si>
    <t>CC-CZ:</t>
  </si>
  <si>
    <t>Místo:</t>
  </si>
  <si>
    <t>Břilice</t>
  </si>
  <si>
    <t>Datum:</t>
  </si>
  <si>
    <t>7. 9. 2020</t>
  </si>
  <si>
    <t>Zadavatel:</t>
  </si>
  <si>
    <t>IČ:</t>
  </si>
  <si>
    <t xml:space="preserve"> </t>
  </si>
  <si>
    <t>DIČ:</t>
  </si>
  <si>
    <t>Zhotovitel:</t>
  </si>
  <si>
    <t>Projektant:</t>
  </si>
  <si>
    <t>65968263</t>
  </si>
  <si>
    <t>Ing.Jana Máchová - vodohospodářská projekce</t>
  </si>
  <si>
    <t>CZ 7053091243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</si>
  <si>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</si>
  <si>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</si>
  <si>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</si>
  <si>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</si>
  <si>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</si>
  <si>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</si>
  <si>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</si>
  <si>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</si>
  <si>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</si>
  <si>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</si>
  <si>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</si>
  <si>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</si>
  <si>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</si>
  <si>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</si>
  <si>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</si>
  <si>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</si>
  <si>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</si>
  <si>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</si>
  <si>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</si>
  <si>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</si>
  <si>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</si>
  <si>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</si>
  <si>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</si>
  <si>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</si>
  <si>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</si>
  <si>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</si>
  <si>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</si>
  <si>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</si>
  <si>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</si>
  <si>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</si>
  <si>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</si>
  <si>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</si>
  <si>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</si>
  <si>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</si>
  <si>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</si>
  <si>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</si>
  <si>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</si>
  <si>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</si>
  <si>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</si>
  <si>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</si>
  <si>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</si>
  <si>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</si>
  <si>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</si>
  <si>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</si>
  <si>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Vodovod - 1. část</t>
  </si>
  <si>
    <t>STA</t>
  </si>
  <si>
    <t>1</t>
  </si>
  <si>
    <t>{d7094dc4-ae54-4906-8800-82055979d637}</t>
  </si>
  <si>
    <t>2</t>
  </si>
  <si>
    <t>SO 02</t>
  </si>
  <si>
    <t>Vodovod - 2. část</t>
  </si>
  <si>
    <t>{b3276f41-457a-4dd7-aa25-299133cd8fe3}</t>
  </si>
  <si>
    <t>SO 03</t>
  </si>
  <si>
    <t>Vodovod - 3. část</t>
  </si>
  <si>
    <t>{5a7c8a20-aa0f-43e1-9d5a-50f92906a538}</t>
  </si>
  <si>
    <t>SO 04</t>
  </si>
  <si>
    <t>Přípojky vodovodní</t>
  </si>
  <si>
    <t>{8ca5acfb-d7b3-43d3-9b74-acec1ec7c411}</t>
  </si>
  <si>
    <t>KRYCÍ LIST SOUPISU PRACÍ</t>
  </si>
  <si>
    <t>Objekt:</t>
  </si>
  <si>
    <t>SO 01 - Vodovod - 1.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</si>
  <si>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</si>
  <si>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</si>
  <si>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</si>
  <si>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</si>
  <si>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</si>
  <si>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</si>
  <si>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</si>
  <si>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</si>
  <si>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13 - Zemní práce - hloubené vykopávky</t>
  </si>
  <si>
    <t xml:space="preserve">      14 - Zemní práce - ražení a protlačování</t>
  </si>
  <si>
    <t xml:space="preserve">      15 - Zemní práce - zajištění výkopu, násypu a svahu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</si>
  <si>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</si>
  <si>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</si>
  <si>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</si>
  <si>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2 - Zakládání</t>
  </si>
  <si>
    <t xml:space="preserve">      27 - Zakládání - základy</t>
  </si>
  <si>
    <t xml:space="preserve">    4 - Vodorovné konstrukce</t>
  </si>
  <si>
    <t xml:space="preserve">      45 - Podkladní a vedlejší konstrukce kromě vozovek a železničního svršku</t>
  </si>
  <si>
    <t xml:space="preserve">    8 - Trubní vedení</t>
  </si>
  <si>
    <t xml:space="preserve">      85 - Potrubí z trub litinových</t>
  </si>
  <si>
    <t xml:space="preserve">      87 - Potrubí z trub plastických a skleněných</t>
  </si>
  <si>
    <t xml:space="preserve">      89 - Trubní vedení - ostatní konstrukce</t>
  </si>
  <si>
    <t xml:space="preserve">    89.1 - Vystrojení armaturní šachty</t>
  </si>
  <si>
    <t xml:space="preserve">    9 - Ostatní konstrukce a práce, bourání</t>
  </si>
  <si>
    <t xml:space="preserve">    99 - Přesun hmot a manipulace se sutí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</si>
  <si>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</si>
  <si>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</si>
  <si>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</si>
  <si>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</si>
  <si>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</si>
  <si>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</si>
  <si>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</si>
  <si>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</si>
  <si>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</si>
  <si>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</si>
  <si>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</si>
  <si>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</si>
  <si>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</si>
  <si>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</si>
  <si>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</si>
  <si>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</si>
  <si>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</si>
  <si>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</si>
  <si>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</si>
  <si>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</si>
  <si>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</si>
  <si>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</si>
  <si>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</si>
  <si>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</si>
  <si>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115101201</t>
  </si>
  <si>
    <t>Čerpání vody na dopravní výšku do 10 m s uvažovaným průměrným přítokem do 500 l/min</t>
  </si>
  <si>
    <t>hod</t>
  </si>
  <si>
    <t>CS ÚRS 2020 02</t>
  </si>
  <si>
    <t>4</t>
  </si>
  <si>
    <t>3</t>
  </si>
  <si>
    <t>676795424</t>
  </si>
  <si>
    <t>VV</t>
  </si>
  <si>
    <t xml:space="preserve">"odhad" </t>
  </si>
  <si>
    <t>7*8</t>
  </si>
  <si>
    <t>Součet</t>
  </si>
  <si>
    <t>115101301</t>
  </si>
  <si>
    <t>Pohotovost záložní čerpací soupravy pro dopravní výšku do 10 m s uvažovaným průměrným přítokem do 500 l/min</t>
  </si>
  <si>
    <t>den</t>
  </si>
  <si>
    <t>935916234</t>
  </si>
  <si>
    <t>7</t>
  </si>
  <si>
    <t>119001405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</si>
  <si>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</si>
  <si>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m</t>
  </si>
  <si>
    <t>-1627588878</t>
  </si>
  <si>
    <t>"řad A"</t>
  </si>
  <si>
    <t>"km 0,19698 - STL plynovod" 1,1</t>
  </si>
  <si>
    <t>"km 0,60422 - plynovodní přípojka" 1,1</t>
  </si>
  <si>
    <t>119001421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</si>
  <si>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</si>
  <si>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-433490633</t>
  </si>
  <si>
    <t>"km 0,02706 - kabel NN" 1,1</t>
  </si>
  <si>
    <t>"km 0,05232 - kabel sdělovací" 1,1</t>
  </si>
  <si>
    <t>"km 0,34723 - kabel sdělovací" 1,1</t>
  </si>
  <si>
    <t>12</t>
  </si>
  <si>
    <t>Zemní práce - odkopávky a prokopávky</t>
  </si>
  <si>
    <t>5</t>
  </si>
  <si>
    <t>121151115</t>
  </si>
  <si>
    <t>Sejmutí ornice strojně při souvislé ploše přes 100 do 500 m2, tl. vrstvy přes 250 do 300 mm</t>
  </si>
  <si>
    <t>m2</t>
  </si>
  <si>
    <t>671850352</t>
  </si>
  <si>
    <t>"km  0,00000 - 0,58485 POLE" 3,0*(584,85-0,00)</t>
  </si>
  <si>
    <t>13</t>
  </si>
  <si>
    <t>Zemní práce - hloubené vykopávky</t>
  </si>
  <si>
    <t>6</t>
  </si>
  <si>
    <t>130001101</t>
  </si>
  <si>
    <t>Příplatek k cenám hloubených vykopávek za ztížení vykopávky v blízkosti podzemního vedení nebo výbušnin pro jakoukoliv třídu horniny</t>
  </si>
  <si>
    <t>m3</t>
  </si>
  <si>
    <t>-1958577730</t>
  </si>
  <si>
    <t>"potrubí do DN 200 plast"</t>
  </si>
  <si>
    <t>"km 0,19698 - STL plynovod" 1,1*(1,68-0,30)*0,5*1,5</t>
  </si>
  <si>
    <t>Mezisoučet</t>
  </si>
  <si>
    <t>"km 0,02706 - kabel NN" 1,1*(1,57-0,30)*1,5</t>
  </si>
  <si>
    <t>"km 0,05232 - kabel sdělovací" 1,1*(1,36-0,30)*1,5</t>
  </si>
  <si>
    <t>"km 0,34723 - kabel sdělovací" 1,1*(1,69*0,30)*1,5</t>
  </si>
  <si>
    <t>131252502</t>
  </si>
  <si>
    <t>Hloubení jamek strojně objemu do 0,5 m3 s odhozením výkopku do 3 m nebo naložením na dopravní prostředek v hornině třídy těžitelnosti I, skupiny 1 až 3</t>
  </si>
  <si>
    <t>-304200923</t>
  </si>
  <si>
    <t xml:space="preserve">"oprava oplocení - 1. část" </t>
  </si>
  <si>
    <t>"Sloupky" 3*0,4*0,4*0,80</t>
  </si>
  <si>
    <t>"vzpěry" 2*0,4*0,4*0,80</t>
  </si>
  <si>
    <t>8</t>
  </si>
  <si>
    <t>132254204</t>
  </si>
  <si>
    <t>Hloubení zapažených rýh šířky přes 800 do 2 000 mm strojně s urovnáním dna do předepsaného profilu a spádu v hornině třídy těžitelnosti I skupiny 3 přes 100 do 500 m3</t>
  </si>
  <si>
    <t>-5240090</t>
  </si>
  <si>
    <t xml:space="preserve">"km 0,00000 - 0,00452 POLE" 1,1*((1,70-0,30)+(1,85-0,30))*0,5*(4,52-0,00) </t>
  </si>
  <si>
    <t xml:space="preserve">"km 0,00452 - 0,04882 POLE" 1,1*((1,85-0,30)+(1,35-0,30))*0,5*(48,82-4,52) </t>
  </si>
  <si>
    <t xml:space="preserve">"km 0,04882 - 0,06818 POLE" 1,1*((1,35-0,30)+(1,40-0,30))*0,5*(68,18-48,82) </t>
  </si>
  <si>
    <t xml:space="preserve">"km 0,06818 - 0,08985 POLE" 1,1*((1,40-0,30)+(1,88-0,30))*0,5*(89,85-68,18) </t>
  </si>
  <si>
    <t xml:space="preserve">"km 0,08985 - 0,10372 POLE" 1,1*((1,88-0,30)+(1,65-0,30))*0,5*(103,72-89,85) </t>
  </si>
  <si>
    <t xml:space="preserve">"km 0,10372 - 0,14163 POLE" 1,1*((1,65-0,30)+(1,70-0,30))*0,5*(141,63-103,72) </t>
  </si>
  <si>
    <t xml:space="preserve">"km 0,14163 - 0,15794 POLE" 1,1*((1,70-0,30)+(1,67-0,30))*0,5*(157,94-141,63) </t>
  </si>
  <si>
    <t xml:space="preserve">"km 0,15794 - 0,17731 POLE" 1,1*((1,67-0,30)+(1,70-0,30))*0,5*(177,31-157,94) </t>
  </si>
  <si>
    <t xml:space="preserve">"km 0,17731 - 0,21109 POLE" 1,1*((1,70-0,30)+(1,70-0,30))*0,5*(211,09-177,31) </t>
  </si>
  <si>
    <t xml:space="preserve">"km 0,21109 - 0,22785 POLE" 1,1*((1,70-0,30)+(1,70-0,30))*0,5*(227,85-211,09) </t>
  </si>
  <si>
    <t xml:space="preserve">"km 0,22785 - 0,24505 POLE" 1,1*((1,70-0,30)+(1,75-0,30))*0,5*(245,05-227,85) </t>
  </si>
  <si>
    <t xml:space="preserve">"km 0,24505 - 0,27919 POLE" 1,1*((1,75-0,30)+(1,70-0,30))*0,5*(279,19-245,05) </t>
  </si>
  <si>
    <t xml:space="preserve">"km 0,27919 - 0,29759 POLE" 1,1*((1,70-0,30)+(1,80-0,30))*0,5*(297,59-279,19) </t>
  </si>
  <si>
    <t xml:space="preserve">"km 0,29759 - 0,31521 POLE" 1,1*((1,80-0,30)+(1,69-0,30))*0,5*(315,21-297,59) </t>
  </si>
  <si>
    <t xml:space="preserve">"km 0,31521 - 0,34927 POLE" 1,1*((1,69-0,30)+(1,69-0,30))*0,5*(349,27-315,21) </t>
  </si>
  <si>
    <t xml:space="preserve">"km 0,34927 - 0,36777 POLE" 1,1*((1,69-0,30)+(1,75-0,30))*0,5*(367,77-349,27) </t>
  </si>
  <si>
    <t xml:space="preserve">"km 0,36777 - 0,37927 POLE" 1,1*((1,75-0,30)+(1,70-0,30))*0,5*(379,27-367,77) </t>
  </si>
  <si>
    <t xml:space="preserve">"km 0,37927 - 0,38065 POLE" 1,1*((1,70-0,30)+(1,70-0,30))*0,5*(380,65-379,27) </t>
  </si>
  <si>
    <t xml:space="preserve">"km 0,38065 - 0,40010 POLE" 1,1*((1,70-0,30)+(1,73-0,30))*0,5*(400,10-380,65) </t>
  </si>
  <si>
    <t xml:space="preserve">"km 0,40010 - 0,42294 POLE" 1,1*((1,73-0,30)+(1,70-0,30))*0,5*(422,94-400,10) </t>
  </si>
  <si>
    <t xml:space="preserve">"km 0,42294 - 0,45433 POLE" 1,1*((1,70-0,30)+(1,74-0,30))*0,5*(454,33-422,94) </t>
  </si>
  <si>
    <t xml:space="preserve">"km 0,45433 - 0,47970 POLE" 1,1*((1,74-0,30)+(1,70-0,30))*0,5*(479,70-454,33) </t>
  </si>
  <si>
    <t xml:space="preserve">"km 0,47970 - 0,54577 POLE" 1,1*((1,70-0,30)+(1,70-0,30))*0,5*(545,77-479,70) </t>
  </si>
  <si>
    <t xml:space="preserve">"km 0,54577 - 0,56614 POLE" 1,1*((1,70-0,30)+(1,73-0,30))*0,5*(566,14-545,77) </t>
  </si>
  <si>
    <t xml:space="preserve">"km 0,56614 - 0,58485 POLE" 1,1*((1,73-0,30)+(1,65-0,30))*0,5*(584,85-566,14) </t>
  </si>
  <si>
    <t>"odpočet podílu výkopu v hor. tř. II.sk. 4" -0,5*892,899</t>
  </si>
  <si>
    <t>9</t>
  </si>
  <si>
    <t>132354204</t>
  </si>
  <si>
    <t>Hloubení zapažených rýh šířky přes 800 do 2 000 mm strojně s urovnáním dna do předepsaného profilu a spádu v hornině třídy těžitelnosti II skupiny 4 přes 100 do 500 m3</t>
  </si>
  <si>
    <t>-358523224</t>
  </si>
  <si>
    <t>"výkop v hor. tř. II.sk. 4"  0,5*892,899</t>
  </si>
  <si>
    <t>14</t>
  </si>
  <si>
    <t>Zemní práce - ražení a protlačování</t>
  </si>
  <si>
    <t>Zemní práce - zajištění výkopu, násypu a svahu</t>
  </si>
  <si>
    <t>10</t>
  </si>
  <si>
    <t>151101101</t>
  </si>
  <si>
    <t>Zřízení pažení a rozepření stěn rýh pro podzemní vedení příložné pro jakoukoliv mezerovitost, hloubky do 2 m</t>
  </si>
  <si>
    <t>-1012141213</t>
  </si>
  <si>
    <t xml:space="preserve">"km 0,00000 - 0,00452 POLE" 2*((1,70-0,30)+(1,85-0,30))*0,5*(4,52-0,00) </t>
  </si>
  <si>
    <t xml:space="preserve">"km 0,00452 - 0,04882 POLE" 2*((1,85-0,30)+(1,35-0,30))*0,5*(48,82-4,52) </t>
  </si>
  <si>
    <t xml:space="preserve">"km 0,04882 - 0,06818 POLE" 2*((1,35-0,30)+(1,40-0,30))*0,5*(68,18-48,82) </t>
  </si>
  <si>
    <t xml:space="preserve">"km 0,06818 - 0,08985 POLE" 2*((1,40-0,30)+(1,88-0,30))*0,5*(89,85-68,18) </t>
  </si>
  <si>
    <t xml:space="preserve">"km 0,08985 - 0,10372 POLE" 2*((1,88-0,30)+(1,65-0,30))*0,5*(103,72-89,85) </t>
  </si>
  <si>
    <t xml:space="preserve">"km 0,10372 - 0,14163 POLE" 2*((1,65-0,30)+(1,70-0,30))*0,5*(141,63-103,72) </t>
  </si>
  <si>
    <t xml:space="preserve">"km 0,14163 - 0,15794 POLE" 2*((1,70-0,30)+(1,67-0,30))*0,5*(157,94-141,63) </t>
  </si>
  <si>
    <t xml:space="preserve">"km 0,15794 - 0,17731 POLE" 2*((1,67-0,30)+(1,70-0,30))*0,5*(177,31-157,94) </t>
  </si>
  <si>
    <t xml:space="preserve">"km 0,17731 - 0,21109 POLE" 2*((1,70-0,30)+(1,70-0,30))*0,5*(211,09-177,31) </t>
  </si>
  <si>
    <t xml:space="preserve">"km 0,21109 - 0,22785 POLE" 2*((1,70-0,30)+(1,70-0,30))*0,5*(227,85-211,09) </t>
  </si>
  <si>
    <t xml:space="preserve">"km 0,22785 - 0,24505 POLE" 2*((1,70-0,30)+(1,75-0,30))*0,5*(245,05-227,85) </t>
  </si>
  <si>
    <t xml:space="preserve">"km 0,24505 - 0,27919 POLE" 2*((1,75-0,30)+(1,70-0,30))*0,5*(279,19-245,05) </t>
  </si>
  <si>
    <t xml:space="preserve">"km 0,27919 - 0,29759 POLE" 2*((1,70-0,30)+(1,80-0,30))*0,5*(297,59-279,19) </t>
  </si>
  <si>
    <t xml:space="preserve">"km 0,29759 - 0,31521 POLE" 2*((1,80-0,30)+(1,69-0,30))*0,5*(315,21-297,59) </t>
  </si>
  <si>
    <t xml:space="preserve">"km 0,31521 - 0,34927 POLE" 2*((1,69-0,30)+(1,69-0,30))*0,5*(349,27-315,21) </t>
  </si>
  <si>
    <t xml:space="preserve">"km 0,34927 - 0,36777 POLE" 2*((1,69-0,30)+(1,75-0,30))*0,5*(367,77-349,27) </t>
  </si>
  <si>
    <t xml:space="preserve">"km 0,36777 - 0,37927 POLE" 2*((1,75-0,30)+(1,70-0,30))*0,5*(379,27-367,77) </t>
  </si>
  <si>
    <t xml:space="preserve">"km 0,37927 - 0,38065 POLE" 2*((1,70-0,30)+(1,70-0,30))*0,5*(380,65-379,27) </t>
  </si>
  <si>
    <t xml:space="preserve">"km 0,38065 - 0,40010 POLE" 2*((1,70-0,30)+(1,73-0,30))*0,5*(400,10-380,65) </t>
  </si>
  <si>
    <t xml:space="preserve">"km 0,40010 - 0,42294 POLE" 2*((1,73-0,30)+(1,70-0,30))*0,5*(422,94-400,10) </t>
  </si>
  <si>
    <t xml:space="preserve">"km 0,42294 - 0,45433 POLE" 2*((1,70-0,30)+(1,74-0,30))*0,5*(454,33-422,94) </t>
  </si>
  <si>
    <t xml:space="preserve">"km 0,45433 - 0,47970 POLE" 2*((1,74-0,30)+(1,70-0,30))*0,5*(479,70-454,33) </t>
  </si>
  <si>
    <t xml:space="preserve">"km 0,47970 - 0,54577 POLE" 2*((1,70-0,30)+(1,70-0,30))*0,5*(545,77-479,70) </t>
  </si>
  <si>
    <t xml:space="preserve">"km 0,54577 - 0,56614 POLE" 2*((1,70-0,30)+(1,73-0,30))*0,5*(566,14-545,77) </t>
  </si>
  <si>
    <t xml:space="preserve">"km 0,56614 - 0,58485 POLE" 2*((1,73-0,30)+(1,65-0,30))*0,5*(584,85-566,14) </t>
  </si>
  <si>
    <t>151101111</t>
  </si>
  <si>
    <t>Odstranění pažení a rozepření stěn rýh pro podzemní vedení s uložením materiálu na vzdálenost do 3 m od kraje výkopu příložné, hloubky do 2 m</t>
  </si>
  <si>
    <t>1160749311</t>
  </si>
  <si>
    <t>"viz pol zřízení" 1623,456</t>
  </si>
  <si>
    <t>16</t>
  </si>
  <si>
    <t>Zemní práce - přemístění výkopku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</si>
  <si>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</si>
  <si>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</si>
  <si>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-1188857223</t>
  </si>
  <si>
    <t>"orníce z meziskládky zpět k ohumusování"</t>
  </si>
  <si>
    <t>3,0*584,85*0,3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</si>
  <si>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</si>
  <si>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</si>
  <si>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1220487569</t>
  </si>
  <si>
    <t>"výkop" 892,899*0,5</t>
  </si>
  <si>
    <t>"zásyp" -532,611*0,5</t>
  </si>
  <si>
    <t>"obsyp prohozenou zeminou" -284,181*0,5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</si>
  <si>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</si>
  <si>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</si>
  <si>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1618721502</t>
  </si>
  <si>
    <t>"skládka 19 km" 38,095*9</t>
  </si>
  <si>
    <t>162751137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</si>
  <si>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</si>
  <si>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-298492977</t>
  </si>
  <si>
    <t>162751139</t>
  </si>
  <si>
    <t>Vodorovné přemístění výkopku nebo sypaniny po suchu na obvyklém dopravním prostředku, bez naložení výkopku, avšak se složením bez rozhrnutí z horniny třídy těžitelnosti II na vzdálenost skupiny 4 a 5 na vzdálenost Příplatek k ceně za každých dalších i započatých 1 000 m</t>
  </si>
  <si>
    <t>-172819913</t>
  </si>
  <si>
    <t>17</t>
  </si>
  <si>
    <t>167151111</t>
  </si>
  <si>
    <t>Nakládání, skládání a překládání neulehlého výkopku nebo sypaniny strojně nakládání, množství přes 100 m3, z hornin třídy těžitelnosti I, skupiny 1 až 3</t>
  </si>
  <si>
    <t>1880344918</t>
  </si>
  <si>
    <t>1,1*584,85*0,3</t>
  </si>
  <si>
    <t>Zemní práce - konstrukce ze zemin</t>
  </si>
  <si>
    <t>18</t>
  </si>
  <si>
    <t>171201231</t>
  </si>
  <si>
    <t>Poplatek za uložení stavebního odpadu na recyklační skládce (skládkovné) zeminy a kamení zatříděného do Katalogu odpadů pod kódem 17 05 04</t>
  </si>
  <si>
    <t>t</t>
  </si>
  <si>
    <t>1450887089</t>
  </si>
  <si>
    <t>"odvoz" 2*38,053*1,67</t>
  </si>
  <si>
    <t>19</t>
  </si>
  <si>
    <t>174101101</t>
  </si>
  <si>
    <t>Zásyp sypaninou z jakékoliv horniny strojně s uložením výkopku ve vrstvách se zhutněním jam, šachet, rýh nebo kolem objektů v těchto vykopávkách</t>
  </si>
  <si>
    <t>-75362480</t>
  </si>
  <si>
    <t>"výkop" 892,899</t>
  </si>
  <si>
    <t>"šp lože" -64,334</t>
  </si>
  <si>
    <t>"obsyp zeminou" -284,181</t>
  </si>
  <si>
    <t>"potrubí" -11,753</t>
  </si>
  <si>
    <t>20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</si>
  <si>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</si>
  <si>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</si>
  <si>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-1641898946</t>
  </si>
  <si>
    <t>"km  0,00000 - 0,58485 POLE" 1,1*(584,85-0,00)*0,46</t>
  </si>
  <si>
    <t>"potrubí" -3,14*0,08*0,08*584,85</t>
  </si>
  <si>
    <t>175111109</t>
  </si>
  <si>
    <t>Obsypání potrubí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</si>
  <si>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-155509135</t>
  </si>
  <si>
    <t>"viz pol obsypu" 284,181</t>
  </si>
  <si>
    <t>Zemní práce - povrchové úpravy terénu</t>
  </si>
  <si>
    <t>22</t>
  </si>
  <si>
    <t>181351115</t>
  </si>
  <si>
    <t>Rozprostření a urovnání ornice v rovině nebo ve svahu sklonu do 1:5 strojně při souvislé ploše přes 500 m2, tl. vrstvy přes 250 do 300 mm</t>
  </si>
  <si>
    <t>-1633314134</t>
  </si>
  <si>
    <t>23</t>
  </si>
  <si>
    <t>R181951102</t>
  </si>
  <si>
    <t>Úprava pláně vyrovnáním výškových rozdílů v hornině tř. 1 až 4 se zhutněním ručně</t>
  </si>
  <si>
    <t>-1697422028</t>
  </si>
  <si>
    <t>1,1*584,85</t>
  </si>
  <si>
    <t>Zakládání</t>
  </si>
  <si>
    <t>27</t>
  </si>
  <si>
    <t>Zakládání - základy</t>
  </si>
  <si>
    <t>24</t>
  </si>
  <si>
    <t>275313611</t>
  </si>
  <si>
    <t>Základy z betonu prostého patky a bloky z betonu kamenem neprokládaného tř. C 16/20</t>
  </si>
  <si>
    <t>-1086389455</t>
  </si>
  <si>
    <t>25</t>
  </si>
  <si>
    <t>275351121</t>
  </si>
  <si>
    <t>Bednění základů patek zřízení</t>
  </si>
  <si>
    <t>-441546943</t>
  </si>
  <si>
    <t>"zhlaví sloupků a vzpěr" 0,4*0,3*4*5</t>
  </si>
  <si>
    <t>26</t>
  </si>
  <si>
    <t>275351122</t>
  </si>
  <si>
    <t>Bednění základů patek odstranění</t>
  </si>
  <si>
    <t>-1112433054</t>
  </si>
  <si>
    <t>"viz pol zřízení" 2,4</t>
  </si>
  <si>
    <t>Vodorovné konstrukce</t>
  </si>
  <si>
    <t>45</t>
  </si>
  <si>
    <t>Podkladní a vedlejší konstrukce kromě vozovek a železničního svršku</t>
  </si>
  <si>
    <t>451572111</t>
  </si>
  <si>
    <t>Lože pod potrubí, stoky a drobné objekty v otevřeném výkopu z kameniva drobného těženého 0 až 4 mm</t>
  </si>
  <si>
    <t>-946098549</t>
  </si>
  <si>
    <t>1,1*584,85*0,1</t>
  </si>
  <si>
    <t>28</t>
  </si>
  <si>
    <t>452313131</t>
  </si>
  <si>
    <t>Podkladní a zajišťovací konstrukce z betonu prostého v otevřeném výkopu bloky pro potrubí z betonu tř. C 12/15</t>
  </si>
  <si>
    <t>-2001091226</t>
  </si>
  <si>
    <t>"napojení" 0</t>
  </si>
  <si>
    <t>"odbočení " 0,5*0,5*0,4*3</t>
  </si>
  <si>
    <t>"křížení" 0</t>
  </si>
  <si>
    <t>"lomy" 0</t>
  </si>
  <si>
    <t>29</t>
  </si>
  <si>
    <t>452353101</t>
  </si>
  <si>
    <t>Bednění podkladních a zajišťovacích konstrukcí v otevřeném výkopu bloků pro potrubí</t>
  </si>
  <si>
    <t>1493754514</t>
  </si>
  <si>
    <t>"odbočení " 0,5*0,4*4*3</t>
  </si>
  <si>
    <t>Trubní vedení</t>
  </si>
  <si>
    <t>85</t>
  </si>
  <si>
    <t>Potrubí z trub litinových</t>
  </si>
  <si>
    <t>30</t>
  </si>
  <si>
    <t>850265121</t>
  </si>
  <si>
    <t>Výřez nebo výsek na potrubí z trub litinových tlakových nebo plastických hmot DN 100</t>
  </si>
  <si>
    <t>kus</t>
  </si>
  <si>
    <t>-1414225635</t>
  </si>
  <si>
    <t>"VB9 - stávající potrubí lPE 110" 1</t>
  </si>
  <si>
    <t>31</t>
  </si>
  <si>
    <t>850311811</t>
  </si>
  <si>
    <t>Bourání stávajícího potrubí z trub litinových hrdlových nebo přírubových v otevřeném výkopu DN do 150</t>
  </si>
  <si>
    <t>-862227237</t>
  </si>
  <si>
    <t>"stávající potrubí LT 150"</t>
  </si>
  <si>
    <t>"km 0,00000 - 0,58485 " 584,85</t>
  </si>
  <si>
    <t>32</t>
  </si>
  <si>
    <t>850315121</t>
  </si>
  <si>
    <t>Výřez nebo výsek na potrubí z trub litinových tlakových nebo plastických hmot DN 150</t>
  </si>
  <si>
    <t>-532449040</t>
  </si>
  <si>
    <t>"VB 1 km 0,000" 1</t>
  </si>
  <si>
    <t>33</t>
  </si>
  <si>
    <t>857242122</t>
  </si>
  <si>
    <t>Montáž litinových tvarovek na potrubí litinovém tlakovém jednoosých na potrubí z trub přírubových v otevřeném výkopu, kanálu nebo v šachtě DN 80</t>
  </si>
  <si>
    <t>1375369</t>
  </si>
  <si>
    <t>"koleno s patkou PP-80 HP1,2,3" 3</t>
  </si>
  <si>
    <t>34</t>
  </si>
  <si>
    <t>M</t>
  </si>
  <si>
    <t>55254047</t>
  </si>
  <si>
    <t>koleno 90° s patkou přírubové litinové vodovodní N-kus PN10/40 DN 80</t>
  </si>
  <si>
    <t>128</t>
  </si>
  <si>
    <t>1749552511</t>
  </si>
  <si>
    <t>"u HP1,2,3" 3</t>
  </si>
  <si>
    <t>35</t>
  </si>
  <si>
    <t>857312122</t>
  </si>
  <si>
    <t>Montáž litinových tvarovek na potrubí litinovém tlakovém jednoosých na potrubí z trub přírubových v otevřeném výkopu, kanálu nebo v šachtě DN 150</t>
  </si>
  <si>
    <t>-1914897430</t>
  </si>
  <si>
    <t>"u HP3" 1</t>
  </si>
  <si>
    <t>36</t>
  </si>
  <si>
    <t>DKT.FFR125E80P16</t>
  </si>
  <si>
    <t>Duktus FFR přírubový přechod-redukce DN 125/80, PN 10/16</t>
  </si>
  <si>
    <t>-112904503</t>
  </si>
  <si>
    <t>37</t>
  </si>
  <si>
    <t>857314122</t>
  </si>
  <si>
    <t>Montáž litinových tvarovek na potrubí litinovém tlakovém odbočných na potrubí z trub přírubových v otevřeném výkopu, kanálu nebo v šachtě DN 150</t>
  </si>
  <si>
    <t>-514056629</t>
  </si>
  <si>
    <t>"T 150/80 HP1,2"2</t>
  </si>
  <si>
    <t>"T 150/125 HP3"1</t>
  </si>
  <si>
    <t>38</t>
  </si>
  <si>
    <t>55253527</t>
  </si>
  <si>
    <t>tvarovka přírubová litinová s přírubovou odbočkou,práškový epoxid tl 250µm T-kus DN 150/80</t>
  </si>
  <si>
    <t>-1545073743</t>
  </si>
  <si>
    <t>"T 150/80 HP1,2" 2</t>
  </si>
  <si>
    <t>39</t>
  </si>
  <si>
    <t>55253529</t>
  </si>
  <si>
    <t>tvarovka přírubová litinová s přírubovou odbočkou,práškový epoxid tl 250µm T-kus DN 150/125</t>
  </si>
  <si>
    <t>2140252872</t>
  </si>
  <si>
    <t>87</t>
  </si>
  <si>
    <t>Potrubí z trub plastických a skleněných</t>
  </si>
  <si>
    <t>40</t>
  </si>
  <si>
    <t>871321211</t>
  </si>
  <si>
    <t>Montáž vodovodního potrubí z plastů v otevřeném výkopu z polyetylenu PE 100 svařovaných elektrotvarovkou SDR 11/PN16 D 160 x 14,6 mm</t>
  </si>
  <si>
    <t>-1831144571</t>
  </si>
  <si>
    <t>"km 0,000 - 0,58485" 584,85</t>
  </si>
  <si>
    <t>41</t>
  </si>
  <si>
    <t>28613560</t>
  </si>
  <si>
    <t>potrubí dvouvrstvé PE100 RC SDR11 160x14,6 dl 12m</t>
  </si>
  <si>
    <t>2075815693</t>
  </si>
  <si>
    <t>"km 0,000 - 0,58485" 584,85*1,015</t>
  </si>
  <si>
    <t>593,623*1,015 'Přepočtené koeficientem množství</t>
  </si>
  <si>
    <t>42</t>
  </si>
  <si>
    <t>28653139</t>
  </si>
  <si>
    <t>nákružek lemový PE 100 SDR11 160mm</t>
  </si>
  <si>
    <t>-713399931</t>
  </si>
  <si>
    <t>"u HP1,2,3"3*2</t>
  </si>
  <si>
    <t>43</t>
  </si>
  <si>
    <t>28654412</t>
  </si>
  <si>
    <t>příruba volná k lemovému nákružku z polypropylénu 160</t>
  </si>
  <si>
    <t>-1509519667</t>
  </si>
  <si>
    <t>44</t>
  </si>
  <si>
    <t>28615978</t>
  </si>
  <si>
    <t>elektrospojka SDR11 PE 100 PN16 D 160mm</t>
  </si>
  <si>
    <t>1493143458</t>
  </si>
  <si>
    <t>"trasa 584,5 po cca 12 m" 49</t>
  </si>
  <si>
    <t>"oblouky 11 a 22°" 5*2</t>
  </si>
  <si>
    <t>877321101</t>
  </si>
  <si>
    <t>Montáž tvarovek na vodovodním plastovém potrubí z polyetylenu PE 100 elektrotvarovek SDR 11/PN16 spojek, oblouků nebo redukcí d 160</t>
  </si>
  <si>
    <t>1602750301</t>
  </si>
  <si>
    <t>"oblouk 11°" 3</t>
  </si>
  <si>
    <t>"oblouk 12°" 2</t>
  </si>
  <si>
    <t>46</t>
  </si>
  <si>
    <t>WVN.FFD91017W</t>
  </si>
  <si>
    <t>Oblouk 11° PE100 RC SDR11 160</t>
  </si>
  <si>
    <t>-292801597</t>
  </si>
  <si>
    <t>"VB2"1</t>
  </si>
  <si>
    <t>"VB5"1</t>
  </si>
  <si>
    <t>"VB8"1</t>
  </si>
  <si>
    <t>47</t>
  </si>
  <si>
    <t>WVN.FFD81017W</t>
  </si>
  <si>
    <t>Oblouk 22° PE100 RC SDR11 160</t>
  </si>
  <si>
    <t>-1002814956</t>
  </si>
  <si>
    <t>"VB3"1</t>
  </si>
  <si>
    <t>"VB4"1</t>
  </si>
  <si>
    <t>89</t>
  </si>
  <si>
    <t>Trubní vedení - ostatní konstrukce</t>
  </si>
  <si>
    <t>48</t>
  </si>
  <si>
    <t>891241112</t>
  </si>
  <si>
    <t>Montáž vodovodních armatur na potrubí šoupátek nebo klapek uzavíracích v otevřeném výkopu nebo v šachtách s osazením zemní soupravy (bez poklopů) DN 80</t>
  </si>
  <si>
    <t>1544223656</t>
  </si>
  <si>
    <t>"Š 80"</t>
  </si>
  <si>
    <t>"HP1,2,3" 3</t>
  </si>
  <si>
    <t>49</t>
  </si>
  <si>
    <t>42221303</t>
  </si>
  <si>
    <t>šoupátko pitná voda litina GGG 50 krátká stavební dl PN10/16 DN 80x180mm</t>
  </si>
  <si>
    <t>508786280</t>
  </si>
  <si>
    <t>50</t>
  </si>
  <si>
    <t>42291079</t>
  </si>
  <si>
    <t>souprava zemní pro šoupátka DN 65-80mm Rd 2,0m</t>
  </si>
  <si>
    <t>728586046</t>
  </si>
  <si>
    <t>"Š 80" 3</t>
  </si>
  <si>
    <t>51</t>
  </si>
  <si>
    <t>891247111</t>
  </si>
  <si>
    <t>Montáž vodovodních armatur na potrubí hydrantů podzemních (bez osazení poklopů) DN 80</t>
  </si>
  <si>
    <t>825898147</t>
  </si>
  <si>
    <t>52</t>
  </si>
  <si>
    <t>42273594</t>
  </si>
  <si>
    <t>hydrant podzemní DN 80 PN 16 dvojitý uzávěr s koulí krycí v 1500mm</t>
  </si>
  <si>
    <t>-778076402</t>
  </si>
  <si>
    <t>53</t>
  </si>
  <si>
    <t>891261112</t>
  </si>
  <si>
    <t>Montáž vodovodních armatur na potrubí šoupátek nebo klapek uzavíracích v otevřeném výkopu nebo v šachtách s osazením zemní soupravy (bez poklopů) DN 100</t>
  </si>
  <si>
    <t>1598446780</t>
  </si>
  <si>
    <t>"Š 100 - VB9 km 0,38065" 1</t>
  </si>
  <si>
    <t>54</t>
  </si>
  <si>
    <t>42221304</t>
  </si>
  <si>
    <t>šoupátko pitná voda litina GGG 50 krátká stavební dl PN10/16 DN 100x190mm</t>
  </si>
  <si>
    <t>455307836</t>
  </si>
  <si>
    <t>55</t>
  </si>
  <si>
    <t>891311112</t>
  </si>
  <si>
    <t>Montáž vodovodních armatur na potrubí šoupátek nebo klapek uzavíracích v otevřeném výkopu nebo v šachtách s osazením zemní soupravy (bez poklopů) DN 150</t>
  </si>
  <si>
    <t>1086808197</t>
  </si>
  <si>
    <t>"Š150 - VB" 2</t>
  </si>
  <si>
    <t>56</t>
  </si>
  <si>
    <t>42221306</t>
  </si>
  <si>
    <t>šoupátko pitná voda litina GGG 50 krátká stavební dl PN10/16 DN 150x210mm</t>
  </si>
  <si>
    <t>547139144</t>
  </si>
  <si>
    <t>57</t>
  </si>
  <si>
    <t>42291080</t>
  </si>
  <si>
    <t>souprava zemní pro šoupátka DN 100-150m Rd 2,0m</t>
  </si>
  <si>
    <t>-482198471</t>
  </si>
  <si>
    <t>58</t>
  </si>
  <si>
    <t>892351111</t>
  </si>
  <si>
    <t>Tlakové zkoušky vodou na potrubí DN 150 nebo 200</t>
  </si>
  <si>
    <t>-1692655329</t>
  </si>
  <si>
    <t>59</t>
  </si>
  <si>
    <t>892353122</t>
  </si>
  <si>
    <t>Proplach a dezinfekce vodovodního potrubí DN 150 nebo 200</t>
  </si>
  <si>
    <t>-1049554822</t>
  </si>
  <si>
    <t>60</t>
  </si>
  <si>
    <t>892273129.1</t>
  </si>
  <si>
    <t>Laboratorní rozbor vody</t>
  </si>
  <si>
    <t>kpl</t>
  </si>
  <si>
    <t>-264108975</t>
  </si>
  <si>
    <t>P</t>
  </si>
  <si>
    <t>Poznámka k položce:_x000D_
Odběr vzorků a laboratorní rozbor vody certifikovanou laboratoří dle platných technických norem a předpisů.</t>
  </si>
  <si>
    <t>61</t>
  </si>
  <si>
    <t>892372111</t>
  </si>
  <si>
    <t>Tlakové zkoušky vodou zabezpečení konců potrubí při tlakových zkouškách DN do 300</t>
  </si>
  <si>
    <t>-782824887</t>
  </si>
  <si>
    <t>62</t>
  </si>
  <si>
    <t>894411311</t>
  </si>
  <si>
    <t>Osazení betonových nebo železobetonových dílců pro šachty skruží rovných</t>
  </si>
  <si>
    <t>-1717539913</t>
  </si>
  <si>
    <t>" ochrana hydrantů hp1,2,3" 3</t>
  </si>
  <si>
    <t>63</t>
  </si>
  <si>
    <t>59224104</t>
  </si>
  <si>
    <t>skruž betonová studniční 100x100x9cm</t>
  </si>
  <si>
    <t>1946840525</t>
  </si>
  <si>
    <t>"viz pol mtž" 3*1,01</t>
  </si>
  <si>
    <t>64</t>
  </si>
  <si>
    <t>899401112</t>
  </si>
  <si>
    <t>Osazení poklopů litinových šoupátkových</t>
  </si>
  <si>
    <t>1029943982</t>
  </si>
  <si>
    <t>"Š 80" 6</t>
  </si>
  <si>
    <t>"Š100" 1</t>
  </si>
  <si>
    <t>"Š150" 2</t>
  </si>
  <si>
    <t>65</t>
  </si>
  <si>
    <t>42291352</t>
  </si>
  <si>
    <t>poklop litinový šoupátkový pro zemní soupravy osazení do terénu a do vozovky</t>
  </si>
  <si>
    <t>-78803428</t>
  </si>
  <si>
    <t>"viz pol mtž"9</t>
  </si>
  <si>
    <t>66</t>
  </si>
  <si>
    <t>HWL.348100000000</t>
  </si>
  <si>
    <t>PODKLAD. DESKA  UNI UNI</t>
  </si>
  <si>
    <t>-896208613</t>
  </si>
  <si>
    <t>67</t>
  </si>
  <si>
    <t>899401113</t>
  </si>
  <si>
    <t>Osazení poklopů litinových hydrantových</t>
  </si>
  <si>
    <t>32327709</t>
  </si>
  <si>
    <t>68</t>
  </si>
  <si>
    <t>42291452</t>
  </si>
  <si>
    <t>poklop litinový hydrantový DN 80</t>
  </si>
  <si>
    <t>2065895844</t>
  </si>
  <si>
    <t>"viz pol mtž" 3</t>
  </si>
  <si>
    <t>69</t>
  </si>
  <si>
    <t>HWL.348200000000</t>
  </si>
  <si>
    <t>PODKLAD. DESKA  POD HYDRANT.POKLOP</t>
  </si>
  <si>
    <t>578134860</t>
  </si>
  <si>
    <t>70</t>
  </si>
  <si>
    <t>899721111</t>
  </si>
  <si>
    <t>Signalizační vodič na potrubí DN do 150 mm</t>
  </si>
  <si>
    <t>47910018</t>
  </si>
  <si>
    <t>"řad A" 584,85</t>
  </si>
  <si>
    <t>"vytažení" 6*2,0</t>
  </si>
  <si>
    <t>71</t>
  </si>
  <si>
    <t>899721119.1</t>
  </si>
  <si>
    <t>Revize/proměření signalizačního vodiče na potrubí PVC</t>
  </si>
  <si>
    <t>-1396473982</t>
  </si>
  <si>
    <t>72</t>
  </si>
  <si>
    <t>899722113</t>
  </si>
  <si>
    <t>Krytí potrubí z plastů výstražnou fólií z PVC šířky 34 cm</t>
  </si>
  <si>
    <t>744320910</t>
  </si>
  <si>
    <t>73</t>
  </si>
  <si>
    <t>R0108901</t>
  </si>
  <si>
    <t xml:space="preserve">Šrouby,podložky,matice,těsnění pro přírubové spoje dle specifikace oddílu 008 Trubní vedení (jedná se o DN 80-6 ks, DN 100 - 2 ks, DN 125 - 1 ks, DN 160 - 9 ks  přírubových spojení) a nátěry kompletační._x000D_
</t>
  </si>
  <si>
    <t>-218862104</t>
  </si>
  <si>
    <t>74</t>
  </si>
  <si>
    <t>R0108902.1</t>
  </si>
  <si>
    <t>Suchovod DN 100 - dodávka,údržba, dmtž vč. zkoušek a rozboru vody - 1. úsek</t>
  </si>
  <si>
    <t>-1341627318</t>
  </si>
  <si>
    <t>Poznámka k položce:_x000D_
1. úsek - od žačátku protlaku k protlaku pod hlavní komunikací.</t>
  </si>
  <si>
    <t>"první úsek" 584,85</t>
  </si>
  <si>
    <t>89.1</t>
  </si>
  <si>
    <t>Vystrojení armaturní šachty</t>
  </si>
  <si>
    <t>75</t>
  </si>
  <si>
    <t>722262153.1</t>
  </si>
  <si>
    <t>Vodoměry pro vodu do 40°C přírubové šroubové horizontální DN 100 - vodoměr Qn 60 WS-MF100, PN 16</t>
  </si>
  <si>
    <t>503969510</t>
  </si>
  <si>
    <t>76</t>
  </si>
  <si>
    <t>871211141</t>
  </si>
  <si>
    <t>Montáž vodovodního potrubí z plastů v otevřeném výkopu z polyetylenu PE 100 svařovaných na tupo SDR 11/PN16 D 63 x 5,8 mm</t>
  </si>
  <si>
    <t>477380039</t>
  </si>
  <si>
    <t>"odhad" 3,0</t>
  </si>
  <si>
    <t>77</t>
  </si>
  <si>
    <t>28613173</t>
  </si>
  <si>
    <t>potrubí vodovodní PE100 SDR11 se signalizační vrstvou 100m 63x5,8mm</t>
  </si>
  <si>
    <t>459724688</t>
  </si>
  <si>
    <t>"odhad" 3,0*1,015</t>
  </si>
  <si>
    <t>3,045*1,015 'Přepočtené koeficientem množství</t>
  </si>
  <si>
    <t>78</t>
  </si>
  <si>
    <t>28615972</t>
  </si>
  <si>
    <t>elektrospojka SDR11 PE 100 PN16 D 63mm</t>
  </si>
  <si>
    <t>-513634945</t>
  </si>
  <si>
    <t>"elektrospojka 63" 6</t>
  </si>
  <si>
    <t>79</t>
  </si>
  <si>
    <t>28614974</t>
  </si>
  <si>
    <t>elektroredukce PE 100 PN16 D 63-32mm</t>
  </si>
  <si>
    <t>-150669982</t>
  </si>
  <si>
    <t>"elekroredukce 63/32" 1</t>
  </si>
  <si>
    <t>80</t>
  </si>
  <si>
    <t>WVN.FF485833W</t>
  </si>
  <si>
    <t>Elektroredukce 32-25</t>
  </si>
  <si>
    <t>-709771905</t>
  </si>
  <si>
    <t>"elredukce k ventilu" 1</t>
  </si>
  <si>
    <t>81</t>
  </si>
  <si>
    <t>877211113</t>
  </si>
  <si>
    <t>Montáž tvarovek na vodovodním plastovém potrubí z polyetylenu PE 100 elektrotvarovek SDR 11/PN16 T-kusů d 63</t>
  </si>
  <si>
    <t>1262131152</t>
  </si>
  <si>
    <t>"T63/63" 1</t>
  </si>
  <si>
    <t>82</t>
  </si>
  <si>
    <t>28614958</t>
  </si>
  <si>
    <t>elektrotvarovka T-kus rovnoramenný PE 100 PN16 D 63mm</t>
  </si>
  <si>
    <t>362030574</t>
  </si>
  <si>
    <t>83</t>
  </si>
  <si>
    <t>857262122</t>
  </si>
  <si>
    <t>Montáž litinových tvarovek na potrubí litinovém tlakovém jednoosých na potrubí z trub přírubových v otevřeném výkopu, kanálu nebo v šachtě DN 100</t>
  </si>
  <si>
    <t>1848592871</t>
  </si>
  <si>
    <t>"FF 100 dl. 100" 1</t>
  </si>
  <si>
    <t>84</t>
  </si>
  <si>
    <t>HWL.850010015016</t>
  </si>
  <si>
    <t>TVAROVKA FF KUS 100/150</t>
  </si>
  <si>
    <t>526278001</t>
  </si>
  <si>
    <t>857264122</t>
  </si>
  <si>
    <t>Montáž litinových tvarovek na potrubí litinovém tlakovém odbočných na potrubí z trub přírubových v otevřeném výkopu, kanálu nebo v šachtě DN 100</t>
  </si>
  <si>
    <t>113475741</t>
  </si>
  <si>
    <t>"T 100/50" 1+1</t>
  </si>
  <si>
    <t>86</t>
  </si>
  <si>
    <t>HWL.851010005016</t>
  </si>
  <si>
    <t>TVAROVKA T KUS 100-50</t>
  </si>
  <si>
    <t>1039845084</t>
  </si>
  <si>
    <t>-141666503</t>
  </si>
  <si>
    <t>"Př.jist. DN 150 S200" 1</t>
  </si>
  <si>
    <t>"FFR 150/100" 3</t>
  </si>
  <si>
    <t>"koleno patní př. DN100" 2</t>
  </si>
  <si>
    <t>88</t>
  </si>
  <si>
    <t>HWL.40015016016.1</t>
  </si>
  <si>
    <t>PŘÍRUBA JIST. 0400 S2000 150/160</t>
  </si>
  <si>
    <t>1806842333</t>
  </si>
  <si>
    <t>HWL.504910000016</t>
  </si>
  <si>
    <t>KOLENO PATNÍ PŘÍRUBOVÉ 100</t>
  </si>
  <si>
    <t>729368714</t>
  </si>
  <si>
    <t>90</t>
  </si>
  <si>
    <t>HWL.855015010016</t>
  </si>
  <si>
    <t>TVAROVKA REDUKČNÍ FFR 150-100</t>
  </si>
  <si>
    <t>81185046</t>
  </si>
  <si>
    <t>"FFR 150/100" 1+1+1</t>
  </si>
  <si>
    <t>91</t>
  </si>
  <si>
    <t>-1241473621</t>
  </si>
  <si>
    <t>"T 150/150" 1</t>
  </si>
  <si>
    <t>92</t>
  </si>
  <si>
    <t>HWL.851015015016</t>
  </si>
  <si>
    <t>TVAROVKA T KUS 150-150</t>
  </si>
  <si>
    <t>-1546105</t>
  </si>
  <si>
    <t>93</t>
  </si>
  <si>
    <t>891163111</t>
  </si>
  <si>
    <t>Montáž vodovodních armatur na potrubí ventilů hlavních pro přípojky DN 25</t>
  </si>
  <si>
    <t>-1326915971</t>
  </si>
  <si>
    <t>"ventil 3/4 " 1</t>
  </si>
  <si>
    <t>94</t>
  </si>
  <si>
    <t>55111228</t>
  </si>
  <si>
    <t>ventil přímý průchozí mosazný 3/4"</t>
  </si>
  <si>
    <t>-2110954178</t>
  </si>
  <si>
    <t>95</t>
  </si>
  <si>
    <t>891231112</t>
  </si>
  <si>
    <t>Montáž vodovodních armatur na potrubí šoupátek nebo klapek uzavíracích v otevřeném výkopu nebo v šachtách s osazením zemní soupravy (bez poklopů) DN 65</t>
  </si>
  <si>
    <t>391098417</t>
  </si>
  <si>
    <t>"Š 50/63" 1</t>
  </si>
  <si>
    <t>96</t>
  </si>
  <si>
    <t>HWL.404105006316</t>
  </si>
  <si>
    <t>ŠOUPĚ E2 PŘÍR/SYS 2000 50/63</t>
  </si>
  <si>
    <t>-115645505</t>
  </si>
  <si>
    <t>"Š 50/63" 1+1</t>
  </si>
  <si>
    <t>97</t>
  </si>
  <si>
    <t>2073354016</t>
  </si>
  <si>
    <t>"Š 100" 1+1</t>
  </si>
  <si>
    <t>"manometr" 1</t>
  </si>
  <si>
    <t>98</t>
  </si>
  <si>
    <t>HWL.400110000016</t>
  </si>
  <si>
    <t>ŠOUPĚ PŘÍRUBOVÉ KRÁTKÉ E1 CZ 100</t>
  </si>
  <si>
    <t>-1885021638</t>
  </si>
  <si>
    <t>99</t>
  </si>
  <si>
    <t>HWL.HA0600012010</t>
  </si>
  <si>
    <t>MANOMETR HAWIDO 3/8" PN 0-10BAR</t>
  </si>
  <si>
    <t>2071954387</t>
  </si>
  <si>
    <t>100</t>
  </si>
  <si>
    <t>891263321</t>
  </si>
  <si>
    <t>Montáž vodovodních armatur na potrubí ventilů odvzdušňovacích nebo zavzdušňovacích mechanických a plovákových přírubových na venkovních řadech DN 100</t>
  </si>
  <si>
    <t>1729299813</t>
  </si>
  <si>
    <t>"redukční ventilDN 100" 1</t>
  </si>
  <si>
    <t>101</t>
  </si>
  <si>
    <t>M01089101</t>
  </si>
  <si>
    <t>Redukční vetil Cla-vak 90-G1E-01/KCOS PN 10-16 dl. 381 mm</t>
  </si>
  <si>
    <t>-71765088</t>
  </si>
  <si>
    <t>102</t>
  </si>
  <si>
    <t>R01089101</t>
  </si>
  <si>
    <t>Přetěsnění průchodů do armaturní šachty 2x DN 150</t>
  </si>
  <si>
    <t>ks</t>
  </si>
  <si>
    <t>-1067296895</t>
  </si>
  <si>
    <t>"přetěsnění DN 150" 2</t>
  </si>
  <si>
    <t>Ostatní konstrukce a práce, bourání</t>
  </si>
  <si>
    <t>Přesun hmot a manipulace se sutí</t>
  </si>
  <si>
    <t>103</t>
  </si>
  <si>
    <t>997013501</t>
  </si>
  <si>
    <t>Odvoz suti a vybouraných hmot na skládku nebo meziskládku se složením, na vzdálenost do 1 km</t>
  </si>
  <si>
    <t>1351841129</t>
  </si>
  <si>
    <t>104</t>
  </si>
  <si>
    <t>997013509</t>
  </si>
  <si>
    <t>Odvoz suti a vybouraných hmot na skládku nebo meziskládku se složením, na vzdálenost Příplatek k ceně za každý další i započatý 1 km přes 1 km</t>
  </si>
  <si>
    <t>127886269</t>
  </si>
  <si>
    <t>"skládka 19 km" 25,733*18</t>
  </si>
  <si>
    <t>105</t>
  </si>
  <si>
    <t>997013849.1</t>
  </si>
  <si>
    <t>Poplatek za uložení na skládce kovového odpadu (do výkupu)</t>
  </si>
  <si>
    <t>-1878679303</t>
  </si>
  <si>
    <t>"stáv LT potrubí" 25,733</t>
  </si>
  <si>
    <t>106</t>
  </si>
  <si>
    <t>998276101</t>
  </si>
  <si>
    <t>Přesun hmot pro trubní vedení hloubené z trub z plastických hmot nebo sklolaminátových pro vodovody nebo kanalizace v otevřeném výkopu dopravní vzdálenost do 15 m</t>
  </si>
  <si>
    <t>-394579042</t>
  </si>
  <si>
    <t>VRN</t>
  </si>
  <si>
    <t>Vedlejší rozpočtové náklady</t>
  </si>
  <si>
    <t>VRN1</t>
  </si>
  <si>
    <t>Průzkumné, geodetické a projektové práce</t>
  </si>
  <si>
    <t>107</t>
  </si>
  <si>
    <t>011603002</t>
  </si>
  <si>
    <t>Vytýčení stávajících inženýrských sítí</t>
  </si>
  <si>
    <t>1024</t>
  </si>
  <si>
    <t>1686203058</t>
  </si>
  <si>
    <t>108</t>
  </si>
  <si>
    <t>012103001</t>
  </si>
  <si>
    <t>Geodetické práce před výstavbou - vytýčení stavby</t>
  </si>
  <si>
    <t>1509289251</t>
  </si>
  <si>
    <t>109</t>
  </si>
  <si>
    <t>012303001</t>
  </si>
  <si>
    <t>Geodetické práce po výstavbě - zaměření skutečného provedení stavby</t>
  </si>
  <si>
    <t>-176871341</t>
  </si>
  <si>
    <t>110</t>
  </si>
  <si>
    <t>013254000</t>
  </si>
  <si>
    <t>Dokumentace skutečného provedení stavby</t>
  </si>
  <si>
    <t>1679983847</t>
  </si>
  <si>
    <t>VRN3</t>
  </si>
  <si>
    <t>Zařízení staveniště</t>
  </si>
  <si>
    <t>111</t>
  </si>
  <si>
    <t>030001000</t>
  </si>
  <si>
    <t>998343359</t>
  </si>
  <si>
    <t>VRN7</t>
  </si>
  <si>
    <t>Provozní vlivy</t>
  </si>
  <si>
    <t>112</t>
  </si>
  <si>
    <t>072103001.1</t>
  </si>
  <si>
    <t>Projednání DIO a zajištění DIR komunikace IV.třídy</t>
  </si>
  <si>
    <t>-155067986</t>
  </si>
  <si>
    <t>113</t>
  </si>
  <si>
    <t>072103011.1</t>
  </si>
  <si>
    <t>Zajištění DIO komunikace IV. třídy - jednoduché el. vedení</t>
  </si>
  <si>
    <t>-167011837</t>
  </si>
  <si>
    <t>SO 02 - Vodovod - 2. část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</si>
  <si>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</si>
  <si>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</si>
  <si>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-1258549660</t>
  </si>
  <si>
    <t>"stávající štěrková plocha km 0,58485 - 0,62303"</t>
  </si>
  <si>
    <t>1,1*(623,03-584,85)</t>
  </si>
  <si>
    <t>"odhad" 1*8</t>
  </si>
  <si>
    <t>"km 0,60315 - kabel NN" 1,1</t>
  </si>
  <si>
    <t>"km 0,61738 - kabel sdělovací" 1,1</t>
  </si>
  <si>
    <t>"km 0,61973 - kabel sdělovací" 1,1</t>
  </si>
  <si>
    <t>125253101</t>
  </si>
  <si>
    <t>Vykopávky melioračních kanálů přívodních (závlahových) nebo odpadních pro jakoukoliv šířku kanálu, jeho hloubku a množství vykopávky pro zemědělské meliorace v hornině třídy těžitelnosti I skupiny 3</t>
  </si>
  <si>
    <t>1356570577</t>
  </si>
  <si>
    <t>"založení hrázky odhad"</t>
  </si>
  <si>
    <t>4,1*2,8*1,2+0,55*0,55*0,5*2,8*2</t>
  </si>
  <si>
    <t xml:space="preserve">"zpětná vykopávka hrázky po provedení chráničky s potrubím odhad" </t>
  </si>
  <si>
    <t>(3,0+0,6)*0,5*(0,6+1,20)</t>
  </si>
  <si>
    <t>"km 0,60422 - plynovodní přípojka" 1,1*1,67*1,5</t>
  </si>
  <si>
    <t>"km 0,60315 - kabel NN" 1,1*(1,67-0,20)*1,5</t>
  </si>
  <si>
    <t>"km 0,61738 - kabel sdělovací" 1,1*1,69*1,5</t>
  </si>
  <si>
    <t>"km 0,61973 - kabel sdělovací" 1,1*1,7*1,5</t>
  </si>
  <si>
    <t xml:space="preserve">"km 0,58485 - 0,62303 ŠTÉRK PARK" 1,1*((1,650-0,20)+(1,67-0,20))*0,5*(623,03-584,85) </t>
  </si>
  <si>
    <t>"odpočet výkopu v hor. tř.II, sk.4" -0,5*61,317</t>
  </si>
  <si>
    <t>"výkop v hor. tř.II, sk.4" 0,5*61,317</t>
  </si>
  <si>
    <t xml:space="preserve">"km 0,58485 - 0,62303 ŠTÉRK PARK" 2*((1,650-0,20)+(1,67-0,20))*0,5*(623,03-584,85) </t>
  </si>
  <si>
    <t>"viz pol zřízení " 111,486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</si>
  <si>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</si>
  <si>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</si>
  <si>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1494166769</t>
  </si>
  <si>
    <t>"na meziskládku do 20 m"1,1*(623,03-584,85)*0,2</t>
  </si>
  <si>
    <t>"zmeziskládky zpět" 8,40</t>
  </si>
  <si>
    <t>"výkop rýh" 61,317*0,5</t>
  </si>
  <si>
    <t>"obsyp prohozenou zeminou" -37,871*0,5</t>
  </si>
  <si>
    <t>"zásyp" -10,079*0,5</t>
  </si>
  <si>
    <t>6,683*9</t>
  </si>
  <si>
    <t>"odstraněnéch štěrkové vrstevy z meziskládky zpět"</t>
  </si>
  <si>
    <t>38,180*1,1*0,2</t>
  </si>
  <si>
    <t>171151111</t>
  </si>
  <si>
    <t>Uložení sypanin do násypů strojně s rozprostřením sypaniny ve vrstvách a s hrubým urovnáním zhutněných z hornin nesoudržných sypkých</t>
  </si>
  <si>
    <t>1419248946</t>
  </si>
  <si>
    <t>"bude použito odstraněných štěrkových vrstev parkoviště do podkladů v místě rýhy"</t>
  </si>
  <si>
    <t>"odvoz" 6,683*2</t>
  </si>
  <si>
    <t>"výkop rýh" 61,317</t>
  </si>
  <si>
    <t>"šp lože" -4,20</t>
  </si>
  <si>
    <t>"obsyp prohozenou zeminou" -37,871</t>
  </si>
  <si>
    <t>"potrubí" -0,767</t>
  </si>
  <si>
    <t>"podklady z vybouraných štěrků" -38,18*1,1*0,2</t>
  </si>
  <si>
    <t>"řad A - 2.část"  38,180*1,1*0,46</t>
  </si>
  <si>
    <t>"obsyp prohozenou zeminou"  38,180*1,1*0,46</t>
  </si>
  <si>
    <t>"potrubí" -3,14*0,08*0,08*38,18</t>
  </si>
  <si>
    <t>-345477855</t>
  </si>
  <si>
    <t>"viz pol obsypu" 37,871</t>
  </si>
  <si>
    <t>"řad A - 2.část"  38,180*1,1</t>
  </si>
  <si>
    <t>"řad A - 2.část"  38,180*1,1*0,1</t>
  </si>
  <si>
    <t>"km 0,58485 - 0,62303" 623,03-584,85</t>
  </si>
  <si>
    <t>-1470079684</t>
  </si>
  <si>
    <t>"řad A - úsek č. 2"</t>
  </si>
  <si>
    <t>1924514285</t>
  </si>
  <si>
    <t>"viz pol mtž" 38,18*1,015</t>
  </si>
  <si>
    <t>-750741124</t>
  </si>
  <si>
    <t>"trasa 38,18 m po 12 m" 4</t>
  </si>
  <si>
    <t>"viz pol mtž" 38,18</t>
  </si>
  <si>
    <t>R0108902.2</t>
  </si>
  <si>
    <t>Suchovod DN 100 - dodávka,údržba, dmtž vč. zkoušek a rozboru vody - 2. úsek</t>
  </si>
  <si>
    <t>236984672</t>
  </si>
  <si>
    <t>" druhý úsek" 38,18</t>
  </si>
  <si>
    <t>"suť celkem" 13,859</t>
  </si>
  <si>
    <t>"štěrky" -12,179</t>
  </si>
  <si>
    <t>1,68*18</t>
  </si>
  <si>
    <t>"suť LT potrubí" 1,68</t>
  </si>
  <si>
    <t>072103002</t>
  </si>
  <si>
    <t>Projednání DIO a zajištění DIR komunikace I. třídy</t>
  </si>
  <si>
    <t>…</t>
  </si>
  <si>
    <t>-890732748</t>
  </si>
  <si>
    <t>SO 03 - Vodovod - 3. část</t>
  </si>
  <si>
    <t xml:space="preserve">    3 - Svislé a kompletní konstrukce</t>
  </si>
  <si>
    <t xml:space="preserve">      38 - Různé kompletní konstrukce</t>
  </si>
  <si>
    <t xml:space="preserve">    5 - Komunikace pozemní</t>
  </si>
  <si>
    <t xml:space="preserve">      56 - Podkladní vrstvy komunikací, letišť a ploch</t>
  </si>
  <si>
    <t xml:space="preserve">      57 - Kryty pozemních komunikací letišť a ploch z kameniva nebo živičné</t>
  </si>
  <si>
    <t xml:space="preserve">      59 - Kryty pozemních komunikací, letišť a ploch dlážděné</t>
  </si>
  <si>
    <t xml:space="preserve">      91 - Doplňující konstrukce a práce pozemních komunikací, letišť a ploch</t>
  </si>
  <si>
    <t xml:space="preserve">      96 - Bourání konstrukcí</t>
  </si>
  <si>
    <t xml:space="preserve">      97 - Prorážení otvorů a ostatní bourací práce</t>
  </si>
  <si>
    <t xml:space="preserve">    997 - Přesun sutě</t>
  </si>
  <si>
    <t>111251101</t>
  </si>
  <si>
    <t>Odstranění křovin a stromů s odstraněním kořenů strojně průměru kmene do 100 mm v rovině nebo ve svahu sklonu terénu do 1:5, při celkové ploše do 100 m2</t>
  </si>
  <si>
    <t>442106227</t>
  </si>
  <si>
    <t>111209111</t>
  </si>
  <si>
    <t>Spálení proutí, klestu z prořezávek a odstraněných křovin pro jakoukoliv dřevinu</t>
  </si>
  <si>
    <t>-1801638972</t>
  </si>
  <si>
    <t>113106371</t>
  </si>
  <si>
    <t>Rozebrání dlažeb a dílců při překopech inženýrských sítí s přemístěním hmot na skládku na vzdálenost do 3 m nebo s naložením na dopravní prostředek strojně plochy jednotlivě do 15 m2 vozovek a ploch, s jakoukoliv výplní spár ze zámkové dlažby s ložem z kameniva</t>
  </si>
  <si>
    <t>2123158620</t>
  </si>
  <si>
    <t xml:space="preserve">"zd - choník" </t>
  </si>
  <si>
    <t>1,1*1,5</t>
  </si>
  <si>
    <t>113107022</t>
  </si>
  <si>
    <t>Odstranění podkladů nebo krytů při překopech inženýrských sítí s přemístěním hmot na skládku ve vzdálenosti do 3 m nebo s naložením na dopravní prostředek ručně z kameniva hrubého drceného, o tl. vrstvy přes 100 do 200 mm</t>
  </si>
  <si>
    <t>-798250122</t>
  </si>
  <si>
    <t>"asfalt komunikace" 1,1*2,5</t>
  </si>
  <si>
    <t>113107443</t>
  </si>
  <si>
    <t>Odstranění podkladů nebo krytů při překopech inženýrských sítí s přemístěním hmot na skládku ve vzdálenosti do 3 m nebo s naložením na dopravní prostředek strojně plochy jednotlivě do 15 m2 živičných, o tl. vrstvy přes 100 do 150 mm</t>
  </si>
  <si>
    <t>301747588</t>
  </si>
  <si>
    <t>113202111</t>
  </si>
  <si>
    <t>Vytrhání obrub s vybouráním lože, s přemístěním hmot na skládku na vzdálenost do 3 m nebo s naložením na dopravní prostředek z krajníků nebo obrubníků stojatých</t>
  </si>
  <si>
    <t>1048500385</t>
  </si>
  <si>
    <t>"obrubník" 2*1,1</t>
  </si>
  <si>
    <t>115001105</t>
  </si>
  <si>
    <t>Převedení vody potrubím průměru DN přes 300 do 600</t>
  </si>
  <si>
    <t>1147765612</t>
  </si>
  <si>
    <t>"uvažováno DN 500 dl- 15,0m" 15,0</t>
  </si>
  <si>
    <t>"hrázka" 3*8</t>
  </si>
  <si>
    <t>"chránička" 1*8</t>
  </si>
  <si>
    <t>3+1</t>
  </si>
  <si>
    <t>121151103</t>
  </si>
  <si>
    <t>Sejmutí ornice strojně při souvislé ploše do 100 m2, tl. vrstvy do 200 mm</t>
  </si>
  <si>
    <t>-939471703</t>
  </si>
  <si>
    <t>"km 0,63892 - 0,72937 ZAH" 1,1*(729,37-638,92)</t>
  </si>
  <si>
    <t>-1191103275</t>
  </si>
  <si>
    <t>-1528257830</t>
  </si>
  <si>
    <t xml:space="preserve">"oprava oplocení " </t>
  </si>
  <si>
    <t>"Sloupky" 3*0,4*0,4*0,80*2</t>
  </si>
  <si>
    <t>"vzpěry" 2*0,4*0,4*0,80*2</t>
  </si>
  <si>
    <t xml:space="preserve">"km 0,62303 - 0,62626 RT" 1,1*(1,70+2,37)*0,5*(626,26-623,03) </t>
  </si>
  <si>
    <t xml:space="preserve">"km 0,62625 - 0,62970 POTOK" 1,1*(2,37+0,83)*0,5*(629,70-626,26) </t>
  </si>
  <si>
    <t xml:space="preserve">"km 0,62970 - 0,63272 POTOK" 1,1*(0,83+2,48)*0,5*(632,72-629,70) </t>
  </si>
  <si>
    <t xml:space="preserve">"km 0,63272 - 0,63892 RT" 1,1*(2,48+2,40)*0,5*(638,92-632,72) </t>
  </si>
  <si>
    <t xml:space="preserve">"km 0,63892 - 0,66060 ZAHR" 1,1*((2,40-0,15)+(2,19-0,15))*0,5*(660,60-638,92) </t>
  </si>
  <si>
    <t xml:space="preserve">"km 0,66060 - 0,67100 ZAHR" 1,1*((2,19-0,15)+(2,15-0,15))*0,5*(671,00-660,60) </t>
  </si>
  <si>
    <t xml:space="preserve">"km 0,67100 - 0,69403 ZAHR" 1,1*((2,15-0,15)+(1,91-0,15))*0,5*(694,03-671,00) </t>
  </si>
  <si>
    <t xml:space="preserve">"km 0,69403 - 0,70662 ZAHR" 1,1*((1,91-0,15)+(1,81-0,15))*0,5*(706,62-694,03) </t>
  </si>
  <si>
    <t xml:space="preserve">"km 0,70662 - 0,72937 ZAHR" 1,1*((1,81-0,15)+(1,70-0,15))*0,5*(729,37-706,62) </t>
  </si>
  <si>
    <t xml:space="preserve">"km 0,72937 - 0,73172 CHOD" 1,1*((1,70-0,25)+(1,69-0,25))*0,5*(731,72-729,37) </t>
  </si>
  <si>
    <t xml:space="preserve">"km 0,73172 - 0,73413 ASF" 1,1*((1,69 -0,45)+(1,69-0,45))*0,5*(734,13-731,72) </t>
  </si>
  <si>
    <t>"odpočet výkopu v hor.tř.II. sk.4." -0,5*228,181</t>
  </si>
  <si>
    <t>"výkop v hor. tř.II. sk.4." 0,5*228,181</t>
  </si>
  <si>
    <t>"km 0,62303 - 0,62626 RT" 2*(1,70+2,37)*0,5*(626,26-623,03) *0,5</t>
  </si>
  <si>
    <t>"km 0,62625 - 0,62970 POTOK" 2*(2,37+0,83)*0,5*(629,70-626,26) *0,8</t>
  </si>
  <si>
    <t>"km 0,62970 - 0,63272 POTOK" 2*(0,83+2,48)*0,5*(632,72-629,70) *0,8</t>
  </si>
  <si>
    <t>"km 0,63272 - 0,63892 RT" 2*(2,48+2,40)*0,5*(638,92-632,72) *0</t>
  </si>
  <si>
    <t>"km 0,63892 - 0,66060 ZAHR" 2*((2,40-0,15)+(2,19-0,15))*0,5*(660,60-638,92) *0</t>
  </si>
  <si>
    <t>"km 0,66060 - 0,67100 ZAHR" 2*((2,19-0,15)+(2,15-0,15))*0,5*(671,00-660,60) *0</t>
  </si>
  <si>
    <t xml:space="preserve">"km 0,67100 - 0,69403 ZAHR" 2*((2,15-0,15)+(1,91-0,15))*0,5*(694,03-671,00) </t>
  </si>
  <si>
    <t xml:space="preserve">"km 0,69403 - 0,70662 ZAHR" 2*((1,91-0,15)+(1,81-0,15))*0,5*(706,62-694,03) </t>
  </si>
  <si>
    <t xml:space="preserve">"km 0,70662 - 0,72937 ZAHR" 2*((1,81-0,15)+(1,70-0,15))*0,5*(729,37-706,62) </t>
  </si>
  <si>
    <t xml:space="preserve">"km 0,72937 - 0,73172 CHOD" 2*((1,70-0,25)+(1,69-0,25))*0,5*(731,72-729,37) </t>
  </si>
  <si>
    <t xml:space="preserve">"km 0,73172 - 0,73413 ASF" 2*((1,69 -0,45)+(1,69-0,45))*0,5*(734,13-731,72) </t>
  </si>
  <si>
    <t>151101102</t>
  </si>
  <si>
    <t>Zřízení pažení a rozepření stěn rýh pro podzemní vedení příložné pro jakoukoliv mezerovitost, hloubky do 4 m</t>
  </si>
  <si>
    <t>1630291008</t>
  </si>
  <si>
    <t>"km 0,62625 - 0,62970 POTOK" 2*(2,37+0,83)*0,5*(629,70-626,26) *0,2</t>
  </si>
  <si>
    <t>"km 0,62970 - 0,63272 POTOK" 2*(0,83+2,48)*0,5*(632,72-629,70) *0,2</t>
  </si>
  <si>
    <t xml:space="preserve">"km 0,63272 - 0,63892 RT" 2*(2,48+2,40)*0,5*(638,92-632,72) </t>
  </si>
  <si>
    <t xml:space="preserve">"km 0,63892 - 0,66060 ZAHR" 2*((2,40-0,15)+(2,19-0,15))*0,5*(660,60-638,92) </t>
  </si>
  <si>
    <t xml:space="preserve">"km 0,66060 - 0,67100 ZAHR" 2*((2,19-0,15)+(2,15-0,15))*0,5*(671,00-660,60) </t>
  </si>
  <si>
    <t>"km 0,67100 - 0,69403 ZAHR" 2*((2,15-0,15)+(1,91-0,15))*0,5*(694,03-671,00) -0</t>
  </si>
  <si>
    <t>"km 0,69403 - 0,70662 ZAHR" 2*((1,91-0,15)+(1,81-0,15))*0,5*(706,62-694,03) *0</t>
  </si>
  <si>
    <t>"km 0,70662 - 0,72937 ZAHR" 2*((1,81-0,15)+(1,70-0,15))*0,5*(729,37-706,62) *0</t>
  </si>
  <si>
    <t>"km 0,72937 - 0,73172 CHOD" 2*((1,70-0,25)+(1,69-0,25))*0,5*(731,72-729,37) *0</t>
  </si>
  <si>
    <t>"km 0,73172 - 0,73413 ASF" 2*((1,69 -0,45)+(1,69-0,45))*0,5*(734,13-731,72) *0</t>
  </si>
  <si>
    <t>"viz pol zřízení" 238,824</t>
  </si>
  <si>
    <t>151101112</t>
  </si>
  <si>
    <t>Odstranění pažení a rozepření stěn rýh pro podzemní vedení s uložením materiálu na vzdálenost do 3 m od kraje výkopu příložné, hloubky přes 2 do 4 m</t>
  </si>
  <si>
    <t>976191188</t>
  </si>
  <si>
    <t>"viz pol zřízení" 262,646</t>
  </si>
  <si>
    <t>"ornice z meziskládky zpět"</t>
  </si>
  <si>
    <t>"km 0,63892 - 0,72937 ZAH" 1,1*(729,37-638,92)*0,15</t>
  </si>
  <si>
    <t>"výkop rýh" 228,181*0,5</t>
  </si>
  <si>
    <t>"výkop z jamek pro oplocení" 0,64*2</t>
  </si>
  <si>
    <t>"hrázka - výkop" 14,623</t>
  </si>
  <si>
    <t>"hrázka - zásyp-zpětný výkop" -(9,211-3,24)</t>
  </si>
  <si>
    <t>"zásyp rýh" -117,96*0,5</t>
  </si>
  <si>
    <t>65,043*9</t>
  </si>
  <si>
    <t>55,111*9</t>
  </si>
  <si>
    <t>171153101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</si>
  <si>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</si>
  <si>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1867705606</t>
  </si>
  <si>
    <t xml:space="preserve">"zřízení hrázky odhad" </t>
  </si>
  <si>
    <t>(0,60+2,80)*0,5*1,2*4,1</t>
  </si>
  <si>
    <t>"oprava bočních svahů kanálu po odstranění hrázky"</t>
  </si>
  <si>
    <t>0,55*0,55*0,5*2*2,8</t>
  </si>
  <si>
    <t>"odvoz" (55,191+64,403)*1,67</t>
  </si>
  <si>
    <t>"výkop rýh" 228,181</t>
  </si>
  <si>
    <t>"šp lože" -54,004</t>
  </si>
  <si>
    <t>"obsyp zeminou" -54,004</t>
  </si>
  <si>
    <t>"potrubí" -2,213</t>
  </si>
  <si>
    <t>1,1*111,10*0,46</t>
  </si>
  <si>
    <t>"potrubí" -3,14*0,08*0,08*110,10</t>
  </si>
  <si>
    <t>1507825493</t>
  </si>
  <si>
    <t>181351103</t>
  </si>
  <si>
    <t>Rozprostření a urovnání ornice v rovině nebo ve svahu sklonu do 1:5 strojně při souvislé ploše přes 100 do 500 m2, tl. vrstvy do 200 mm</t>
  </si>
  <si>
    <t>-975294383</t>
  </si>
  <si>
    <t>181411121</t>
  </si>
  <si>
    <t>Založení trávníku na půdě předem připravené plochy do 1000 m2 výsevem včetně utažení lučního v rovině nebo na svahu do 1:5</t>
  </si>
  <si>
    <t>921120998</t>
  </si>
  <si>
    <t>"viz pol rozprostření ornice" 99,495</t>
  </si>
  <si>
    <t>00572100</t>
  </si>
  <si>
    <t>osivo jetelotráva intenzivní víceletá</t>
  </si>
  <si>
    <t>kg</t>
  </si>
  <si>
    <t>639304529</t>
  </si>
  <si>
    <t>99,495*0,030*1,05</t>
  </si>
  <si>
    <t>"km 0,62303 - 0,73413 " 734,13-623,03</t>
  </si>
  <si>
    <t>2004181659</t>
  </si>
  <si>
    <t>1240539473</t>
  </si>
  <si>
    <t>"zhlaví sloupků a vzpěr" 0,4*0,3*4*5*2</t>
  </si>
  <si>
    <t>-1516855765</t>
  </si>
  <si>
    <t>"viz pol zřízení" 2,4*2</t>
  </si>
  <si>
    <t>Svislé a kompletní konstrukce</t>
  </si>
  <si>
    <t>Různé kompletní konstrukce</t>
  </si>
  <si>
    <t>338171113</t>
  </si>
  <si>
    <t>Montáž sloupků a vzpěr plotových ocelových trubkových nebo profilovaných výšky do 2,00 m se zabetonováním do 0,08 m3 do připravených jamek</t>
  </si>
  <si>
    <t>-389393540</t>
  </si>
  <si>
    <t>"Sloupky" 3*2</t>
  </si>
  <si>
    <t>"vzpěry" 2*2</t>
  </si>
  <si>
    <t>55342181</t>
  </si>
  <si>
    <t>plotový profilovaný sloupek D 40-50mm dl 2,0-2,5m pro svařované pletivo v návinu povrchová úprava Pz a komaxit</t>
  </si>
  <si>
    <t>-1837774516</t>
  </si>
  <si>
    <t>"oprava oplocení " 3*2</t>
  </si>
  <si>
    <t>55342190</t>
  </si>
  <si>
    <t>plotová profilovaná vzpěra D 40-50mm dl 2,0-2,5m bez hlavy a objímky pro svařované pletivo v návinu povrchová úprava Pz a komaxit</t>
  </si>
  <si>
    <t>1832643999</t>
  </si>
  <si>
    <t>55342195</t>
  </si>
  <si>
    <t>hlava plotové vzpěry D 40-50mm pro svařované pletivo v návinu povrchová úprava Pz a komaxit</t>
  </si>
  <si>
    <t>1863103005</t>
  </si>
  <si>
    <t>55342202</t>
  </si>
  <si>
    <t>objímka pro uchycení vzpěry na sloupek D 40-50mm</t>
  </si>
  <si>
    <t>-1455252040</t>
  </si>
  <si>
    <t>348401120</t>
  </si>
  <si>
    <t>Montáž oplocení z pletiva strojového s napínacími dráty do 1,6 m</t>
  </si>
  <si>
    <t>-655954986</t>
  </si>
  <si>
    <t>"oprava oplocení" 7,5*2</t>
  </si>
  <si>
    <t>31327512</t>
  </si>
  <si>
    <t>pletivo drátěné plastifikované se čtvercovými oky 55/2,5mm v 1500mm</t>
  </si>
  <si>
    <t>1580299916</t>
  </si>
  <si>
    <t>"oprava oplocení " 7,5*2</t>
  </si>
  <si>
    <t>1,1*111,10*0,1</t>
  </si>
  <si>
    <t>"odbočení " 0,5*0,5*0,4*1</t>
  </si>
  <si>
    <t>"odbočení " 0,5*0,4*4</t>
  </si>
  <si>
    <t>Komunikace pozemní</t>
  </si>
  <si>
    <t>Podkladní vrstvy komunikací, letišť a ploch</t>
  </si>
  <si>
    <t>566901132</t>
  </si>
  <si>
    <t>Vyspravení podkladu po překopech inženýrských sítí plochy do 15 m2 s rozprostřením a zhutněním štěrkodrtí tl. 150 mm</t>
  </si>
  <si>
    <t>340690431</t>
  </si>
  <si>
    <t>566901161</t>
  </si>
  <si>
    <t>Vyspravení podkladu po překopech inženýrských sítí plochy do 15 m2 s rozprostřením a zhutněním obalovaným kamenivem ACP (OK) tl. 100 mm</t>
  </si>
  <si>
    <t>1863148714</t>
  </si>
  <si>
    <t>Kryty pozemních komunikací letišť a ploch z kameniva nebo živičné</t>
  </si>
  <si>
    <t>572340111</t>
  </si>
  <si>
    <t>Vyspravení krytu komunikací po překopech inženýrských sítí plochy do 15 m2 asfaltovým betonem ACO (AB), po zhutnění tl. přes 30 do 50 mm</t>
  </si>
  <si>
    <t>-1005920378</t>
  </si>
  <si>
    <t>Kryty pozemních komunikací, letišť a ploch dlážděné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</si>
  <si>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</si>
  <si>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</si>
  <si>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308607163</t>
  </si>
  <si>
    <t>574263655</t>
  </si>
  <si>
    <t>"trasa 3.úseku " 111,10</t>
  </si>
  <si>
    <t>"VB 15 km 0,73413" 1</t>
  </si>
  <si>
    <t>"koleno s patkou PP-80" 1</t>
  </si>
  <si>
    <t>"u HP4"1</t>
  </si>
  <si>
    <t>"T 150/80   u HP4" 1</t>
  </si>
  <si>
    <t>816745476</t>
  </si>
  <si>
    <t>-755888691</t>
  </si>
  <si>
    <t>"řad A - úsek č. 3"</t>
  </si>
  <si>
    <t>"km 0,62303 - 0,73413" 734,13-623,03</t>
  </si>
  <si>
    <t>-722678005</t>
  </si>
  <si>
    <t>"viz pol mzž" 111,10*1,015</t>
  </si>
  <si>
    <t>895276791</t>
  </si>
  <si>
    <t>"napojení" 1</t>
  </si>
  <si>
    <t>"u HP4" 2</t>
  </si>
  <si>
    <t>-1334381233</t>
  </si>
  <si>
    <t>809280110</t>
  </si>
  <si>
    <t>"trasa 111,10m po 12 m" 10</t>
  </si>
  <si>
    <t>-72756169</t>
  </si>
  <si>
    <t>"VB11 - oblouk 22°" 1</t>
  </si>
  <si>
    <t>-1029294882</t>
  </si>
  <si>
    <t>"Š 80 - u HP4" 1</t>
  </si>
  <si>
    <t>"viz pol mtž" 1</t>
  </si>
  <si>
    <t>"HP4" 1</t>
  </si>
  <si>
    <t>892273122</t>
  </si>
  <si>
    <t>Proplach a dezinfekce vodovodního potrubí DN od 80 do 125</t>
  </si>
  <si>
    <t>-713335400</t>
  </si>
  <si>
    <t>"ochrana hydrantů HP4" 1</t>
  </si>
  <si>
    <t>-656816655</t>
  </si>
  <si>
    <t>"ochrana hydrantů HP4" 1*1,01</t>
  </si>
  <si>
    <t>"vytažení" 2,0</t>
  </si>
  <si>
    <t>899911136</t>
  </si>
  <si>
    <t>Kluzné objímky (pojízdná sedla) pro zasunutí potrubí do chráničky výšky 60 mm vnějšího průměru potrubí do 328 mm</t>
  </si>
  <si>
    <t>1336718396</t>
  </si>
  <si>
    <t>"viz pol mtž - 5 m" 6</t>
  </si>
  <si>
    <t>899913153</t>
  </si>
  <si>
    <t>Koncové uzavírací manžety chrániček DN potrubí x DN chráničky DN 150 x 300</t>
  </si>
  <si>
    <t>-930005663</t>
  </si>
  <si>
    <t>"viz pol mtž - 5 m" 2</t>
  </si>
  <si>
    <t>899914114</t>
  </si>
  <si>
    <t>Montáž ocelové chráničky v otevřeném výkopu vnějšího průměru D 324 x 10 mm</t>
  </si>
  <si>
    <t>1429721756</t>
  </si>
  <si>
    <t>"km 0,62626 - 0,63123" 5,00</t>
  </si>
  <si>
    <t>14011112</t>
  </si>
  <si>
    <t>trubka ocelová bezešvá hladká jakost 11 353 324x8,0mm</t>
  </si>
  <si>
    <t>1456019436</t>
  </si>
  <si>
    <t>"viz pol mtž" 5,0</t>
  </si>
  <si>
    <t>R0308901</t>
  </si>
  <si>
    <t xml:space="preserve">Šrouby,podložky,matice,těsnění pro přírubové spoje dle specifikace oddílu 008 Trubní vedení (jedná se o DN80 - 2 ks, DN 150 - 3 ks  přírubových spojení) a nátěry kompletační._x000D_
</t>
  </si>
  <si>
    <t>-645578850</t>
  </si>
  <si>
    <t>R0108902.3</t>
  </si>
  <si>
    <t>Suchovod DN 100 - dodávka,údržba, dmtž vč. zkoušek a rozboru vody - 3. úsek</t>
  </si>
  <si>
    <t>1528950487</t>
  </si>
  <si>
    <t>111,10</t>
  </si>
  <si>
    <t>Doplňující konstrukce a práce pozemních komunikací, letišť a ploch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</si>
  <si>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</si>
  <si>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</si>
  <si>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-1714808977</t>
  </si>
  <si>
    <t>Bourání konstrukcí</t>
  </si>
  <si>
    <t>966071711</t>
  </si>
  <si>
    <t>Bourání plotových sloupků a vzpěr ocelových trubkových nebo profilovaných výšky do 2,50 m zabetonovaných</t>
  </si>
  <si>
    <t>-146541209</t>
  </si>
  <si>
    <t>966071821</t>
  </si>
  <si>
    <t>Rozebrání oplocení z pletiva drátěného se čtvercovými oky, výšky do 1,6 m</t>
  </si>
  <si>
    <t>-862298099</t>
  </si>
  <si>
    <t>R0109601</t>
  </si>
  <si>
    <t xml:space="preserve">Zřízení průchodu pro ptrubí DN 160 základy stávající zídky </t>
  </si>
  <si>
    <t>1896434252</t>
  </si>
  <si>
    <t>"průchod pod stávajícími zídkami" 2*2</t>
  </si>
  <si>
    <t>Prorážení otvorů a ostatní bourací práce</t>
  </si>
  <si>
    <t>979021112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</si>
  <si>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chodníkových</t>
  </si>
  <si>
    <t>-999071945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</si>
  <si>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</si>
  <si>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</si>
  <si>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-1927194545</t>
  </si>
  <si>
    <t>"suť celkem" 9,063</t>
  </si>
  <si>
    <t>"suť obruby" -0,451</t>
  </si>
  <si>
    <t>"suť zd" -0,487</t>
  </si>
  <si>
    <t>1697317169</t>
  </si>
  <si>
    <t>"skládka 19 km" 8,125*18</t>
  </si>
  <si>
    <t>997013601</t>
  </si>
  <si>
    <t>Poplatek za uložení stavebního odpadu na skládce (skládkovné) z prostého betonu zatříděného do Katalogu odpadů pod kódem 17 01 01</t>
  </si>
  <si>
    <t>-369813980</t>
  </si>
  <si>
    <t>"suť bet" 0,405</t>
  </si>
  <si>
    <t>997013645</t>
  </si>
  <si>
    <t>Poplatek za uložení stavebního odpadu na skládce (skládkovné) asfaltového bez obsahu dehtu zatříděného do Katalogu odpadů pod kódem 17 03 02</t>
  </si>
  <si>
    <t>-199402158</t>
  </si>
  <si>
    <t>"suť asfalt" 0,869</t>
  </si>
  <si>
    <t>-1407614353</t>
  </si>
  <si>
    <t>"pletivo a sloupky" 0,657+0,030</t>
  </si>
  <si>
    <t>"LT 160" 4,888</t>
  </si>
  <si>
    <t>997</t>
  </si>
  <si>
    <t>Přesun sutě</t>
  </si>
  <si>
    <t>-48388362</t>
  </si>
  <si>
    <t>-1346199513</t>
  </si>
  <si>
    <t>SO 04 - Přípojky vodovodní</t>
  </si>
  <si>
    <t xml:space="preserve">    99 - Přesuny hmot a sutí</t>
  </si>
  <si>
    <t>-1114299441</t>
  </si>
  <si>
    <t>"odhad" 3*8</t>
  </si>
  <si>
    <t>-523118272</t>
  </si>
  <si>
    <t>"odhad" 3</t>
  </si>
  <si>
    <t>132254201</t>
  </si>
  <si>
    <t>Hloubení zapažených rýh šířky přes 800 do 2 000 mm strojně s urovnáním dna do předepsaného profilu a spádu v hornině třídy těžitelnosti I skupiny 3 do 20 m3</t>
  </si>
  <si>
    <t>-914087662</t>
  </si>
  <si>
    <t>"P1" 0,8*0,5*(1,70-0,30)</t>
  </si>
  <si>
    <t>"P2" 0,8*0,5*(1,88-0,20)</t>
  </si>
  <si>
    <t>"P3" 0,8*0,5*(2,24-0,15)</t>
  </si>
  <si>
    <t>"P4" 0,8*0,5*(2,06-0,15)</t>
  </si>
  <si>
    <t>"P5" 0,8*0,5*(1,91-0,15)</t>
  </si>
  <si>
    <t>"P6" 0,8*0,5*(1,88-0,30)</t>
  </si>
  <si>
    <t>"P7" 0,8*0,5*(1,66-0,15)</t>
  </si>
  <si>
    <t>"odpočet podílu výkopu v hor. tř.II, sk. 4" -0,5*4,772</t>
  </si>
  <si>
    <t>132354201</t>
  </si>
  <si>
    <t>Hloubení zapažených rýh šířky přes 800 do 2 000 mm strojně s urovnáním dna do předepsaného profilu a spádu v hornině třídy těžitelnosti II skupiny 4 do 20 m3</t>
  </si>
  <si>
    <t>230833283</t>
  </si>
  <si>
    <t>"výkop v hor. tř.II, sk. 4" 0,5*4,772</t>
  </si>
  <si>
    <t>1657538685</t>
  </si>
  <si>
    <t>"výkop" 4,772*0,5</t>
  </si>
  <si>
    <t>"šp lože" -0,280*0,5</t>
  </si>
  <si>
    <t>"obsyp zeminou" -0,924*0,5</t>
  </si>
  <si>
    <t>-480715506</t>
  </si>
  <si>
    <t>1,784*9</t>
  </si>
  <si>
    <t>81745628</t>
  </si>
  <si>
    <t>430708936</t>
  </si>
  <si>
    <t>294414886</t>
  </si>
  <si>
    <t>"odvoz" 2*1,784*1,67</t>
  </si>
  <si>
    <t>174101101.1</t>
  </si>
  <si>
    <t>-407498615</t>
  </si>
  <si>
    <t>"výkop" 4,772</t>
  </si>
  <si>
    <t>"šp lože" -0,280</t>
  </si>
  <si>
    <t>"obsyp zeminou" -0,224</t>
  </si>
  <si>
    <t>175111101.1</t>
  </si>
  <si>
    <t>1550746534</t>
  </si>
  <si>
    <t>7*0,5*0,8*0,33</t>
  </si>
  <si>
    <t>-1437445085</t>
  </si>
  <si>
    <t>0,924</t>
  </si>
  <si>
    <t>549588772</t>
  </si>
  <si>
    <t>7*0,8*0,5</t>
  </si>
  <si>
    <t>1539836690</t>
  </si>
  <si>
    <t>0,8*0,5*7*0,1</t>
  </si>
  <si>
    <t>-2145702966</t>
  </si>
  <si>
    <t>"odbočení" 7*0,5*0,5*0,4</t>
  </si>
  <si>
    <t>2022020897</t>
  </si>
  <si>
    <t>"odbočení" 7*0,5*4*0,4</t>
  </si>
  <si>
    <t>871161141</t>
  </si>
  <si>
    <t>Montáž vodovodního potrubí z plastů v otevřeném výkopu z polyetylenu PE 100 svařovaných na tupo SDR 11/PN16 D 32 x 3,0 mm</t>
  </si>
  <si>
    <t>-825721718</t>
  </si>
  <si>
    <t>"přípojky P1-P7" 7*0,5</t>
  </si>
  <si>
    <t>28613170</t>
  </si>
  <si>
    <t>potrubí vodovodní PE100 SDR11 se signalizační vrstvou 100m 32x3,0mm</t>
  </si>
  <si>
    <t>-1156541251</t>
  </si>
  <si>
    <t>"vz pol mtž" 7*0,5*1,015</t>
  </si>
  <si>
    <t>877161101</t>
  </si>
  <si>
    <t>Montáž tvarovek na vodovodním plastovém potrubí z polyetylenu PE 100 elektrotvarovek SDR 11/PN16 spojek, oblouků nebo redukcí d 32</t>
  </si>
  <si>
    <t>-799404167</t>
  </si>
  <si>
    <t>"přípojky P1-P7" 7</t>
  </si>
  <si>
    <t>28615020</t>
  </si>
  <si>
    <t>elektrozáslepka SDR11 PE 100 PN16 D 32mm</t>
  </si>
  <si>
    <t>-314568444</t>
  </si>
  <si>
    <t>-2107830465</t>
  </si>
  <si>
    <t>HWL.250000100016</t>
  </si>
  <si>
    <t>ŠOUPÁTKO DOMOVNÍ PŘÍPOJKY VNI-VNI 1''-1''</t>
  </si>
  <si>
    <t>1719498435</t>
  </si>
  <si>
    <t>HWL.910103401500</t>
  </si>
  <si>
    <t>SOUPRAVA ZEMNÍ PRO PŘÍPOJKY-1,5 m 3/4"-2" (1,5m)</t>
  </si>
  <si>
    <t>1393409625</t>
  </si>
  <si>
    <t>31942666</t>
  </si>
  <si>
    <t>vsuvka mosaz 1"x1"</t>
  </si>
  <si>
    <t>150943117</t>
  </si>
  <si>
    <t>319424950</t>
  </si>
  <si>
    <t>spojení bezzávitové plastového a Cu potrubí s vnitřním závitem 32x1"</t>
  </si>
  <si>
    <t>-435963420</t>
  </si>
  <si>
    <t>891319111</t>
  </si>
  <si>
    <t>Montáž vodovodních armatur na potrubí navrtávacích pasů s ventilem Jt 1 MPa, na potrubí z trub litinových, ocelových nebo plastických hmot DN 150</t>
  </si>
  <si>
    <t>1218695715</t>
  </si>
  <si>
    <t>42271414</t>
  </si>
  <si>
    <t>pás navrtávací z tvárné litiny DN 100mm, rozsah (114-119), odbočky 1",5/4",6/4",2"</t>
  </si>
  <si>
    <t>-741369081</t>
  </si>
  <si>
    <t>892233122</t>
  </si>
  <si>
    <t>Proplach a dezinfekce vodovodního potrubí DN od 40 do 70</t>
  </si>
  <si>
    <t>-1717020509</t>
  </si>
  <si>
    <t>7*0,5</t>
  </si>
  <si>
    <t>892241111</t>
  </si>
  <si>
    <t>Tlakové zkoušky vodou na potrubí DN do 80</t>
  </si>
  <si>
    <t>-1019443828</t>
  </si>
  <si>
    <t>899273192.1</t>
  </si>
  <si>
    <t>1541042123</t>
  </si>
  <si>
    <t>-175369470</t>
  </si>
  <si>
    <t>422913520</t>
  </si>
  <si>
    <t>-1541873643</t>
  </si>
  <si>
    <t>1571952729</t>
  </si>
  <si>
    <t>1075855808</t>
  </si>
  <si>
    <t>706228832</t>
  </si>
  <si>
    <t>-408487319</t>
  </si>
  <si>
    <t>Přesuny hmot a sutí</t>
  </si>
  <si>
    <t>244858771</t>
  </si>
  <si>
    <t>1251392136</t>
  </si>
  <si>
    <t>153823769</t>
  </si>
  <si>
    <t>-2134445773</t>
  </si>
  <si>
    <t>-1634026575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</si>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</sst>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8" xfId="0" applyFont="1" applyFill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3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>
      <selection activeCell="BH23" sqref="BH2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191" t="s">
        <v>6</v>
      </c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S2" s="18" t="s">
        <v>7</v>
      </c>
      <c r="BT2" s="18" t="s">
        <v>8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>
      <c r="B4" s="21"/>
      <c r="D4" s="22" t="s">
        <v>10</v>
      </c>
      <c r="AR4" s="21"/>
      <c r="AS4" s="23" t="s">
        <v>11</v>
      </c>
      <c r="BS4" s="18" t="s">
        <v>12</v>
      </c>
    </row>
    <row r="5" spans="1:74" s="1" customFormat="1" ht="12" customHeight="1">
      <c r="B5" s="21"/>
      <c r="D5" s="24" t="s">
        <v>13</v>
      </c>
      <c r="K5" s="200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R5" s="21"/>
      <c r="BS5" s="18" t="s">
        <v>7</v>
      </c>
    </row>
    <row r="6" spans="1:74" s="1" customFormat="1" ht="36.950000000000003" customHeight="1">
      <c r="B6" s="21"/>
      <c r="D6" s="26" t="s">
        <v>14</v>
      </c>
      <c r="K6" s="201" t="s">
        <v>15</v>
      </c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R6" s="21"/>
      <c r="BS6" s="18" t="s">
        <v>7</v>
      </c>
    </row>
    <row r="7" spans="1:74" s="1" customFormat="1" ht="12" customHeight="1">
      <c r="B7" s="21"/>
      <c r="D7" s="27" t="s">
        <v>16</v>
      </c>
      <c r="K7" s="25" t="s">
        <v>3</v>
      </c>
      <c r="AK7" s="27" t="s">
        <v>17</v>
      </c>
      <c r="AN7" s="25" t="s">
        <v>3</v>
      </c>
      <c r="AR7" s="21"/>
      <c r="BS7" s="18" t="s">
        <v>7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7</v>
      </c>
    </row>
    <row r="9" spans="1:74" s="1" customFormat="1" ht="14.45" customHeight="1">
      <c r="B9" s="21"/>
      <c r="AR9" s="21"/>
      <c r="BS9" s="18" t="s">
        <v>7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3</v>
      </c>
      <c r="AR10" s="21"/>
      <c r="BS10" s="18" t="s">
        <v>7</v>
      </c>
    </row>
    <row r="11" spans="1:74" s="1" customFormat="1" ht="18.399999999999999" customHeight="1">
      <c r="B11" s="21"/>
      <c r="E11" s="25" t="s">
        <v>24</v>
      </c>
      <c r="AK11" s="27" t="s">
        <v>25</v>
      </c>
      <c r="AN11" s="25" t="s">
        <v>3</v>
      </c>
      <c r="AR11" s="21"/>
      <c r="BS11" s="18" t="s">
        <v>7</v>
      </c>
    </row>
    <row r="12" spans="1:74" s="1" customFormat="1" ht="6.95" customHeight="1">
      <c r="B12" s="21"/>
      <c r="AR12" s="21"/>
      <c r="BS12" s="18" t="s">
        <v>7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3</v>
      </c>
      <c r="AR13" s="21"/>
      <c r="BS13" s="18" t="s">
        <v>7</v>
      </c>
    </row>
    <row r="14" spans="1:74" ht="12.75">
      <c r="B14" s="21"/>
      <c r="E14" s="25" t="s">
        <v>24</v>
      </c>
      <c r="AK14" s="27" t="s">
        <v>25</v>
      </c>
      <c r="AN14" s="25" t="s">
        <v>3</v>
      </c>
      <c r="AR14" s="21"/>
      <c r="BS14" s="18" t="s">
        <v>7</v>
      </c>
    </row>
    <row r="15" spans="1:74" s="1" customFormat="1" ht="6.95" customHeight="1">
      <c r="B15" s="21"/>
      <c r="AR15" s="21"/>
      <c r="BS15" s="18" t="s">
        <v>4</v>
      </c>
    </row>
    <row r="16" spans="1:74" s="1" customFormat="1" ht="12" customHeight="1">
      <c r="B16" s="21"/>
      <c r="D16" s="27" t="s">
        <v>27</v>
      </c>
      <c r="AK16" s="27" t="s">
        <v>23</v>
      </c>
      <c r="AN16" s="25" t="s">
        <v>28</v>
      </c>
      <c r="AR16" s="21"/>
      <c r="BS16" s="18" t="s">
        <v>4</v>
      </c>
    </row>
    <row r="17" spans="1:71" s="1" customFormat="1" ht="18.399999999999999" customHeight="1">
      <c r="B17" s="21"/>
      <c r="E17" s="25" t="s">
        <v>29</v>
      </c>
      <c r="AK17" s="27" t="s">
        <v>25</v>
      </c>
      <c r="AN17" s="25" t="s">
        <v>30</v>
      </c>
      <c r="AR17" s="21"/>
      <c r="BS17" s="18" t="s">
        <v>31</v>
      </c>
    </row>
    <row r="18" spans="1:71" s="1" customFormat="1" ht="6.95" customHeight="1">
      <c r="B18" s="21"/>
      <c r="AR18" s="21"/>
      <c r="BS18" s="18" t="s">
        <v>7</v>
      </c>
    </row>
    <row r="19" spans="1:71" s="1" customFormat="1" ht="12" customHeight="1">
      <c r="B19" s="21"/>
      <c r="D19" s="27" t="s">
        <v>32</v>
      </c>
      <c r="AK19" s="27" t="s">
        <v>23</v>
      </c>
      <c r="AN19" s="25" t="s">
        <v>3</v>
      </c>
      <c r="AR19" s="21"/>
      <c r="BS19" s="18" t="s">
        <v>7</v>
      </c>
    </row>
    <row r="20" spans="1:71" s="1" customFormat="1" ht="18.399999999999999" customHeight="1">
      <c r="B20" s="21"/>
      <c r="E20" s="25" t="s">
        <v>24</v>
      </c>
      <c r="AK20" s="27" t="s">
        <v>25</v>
      </c>
      <c r="AN20" s="25" t="s">
        <v>3</v>
      </c>
      <c r="AR20" s="21"/>
      <c r="BS20" s="18" t="s">
        <v>4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33</v>
      </c>
      <c r="AR22" s="21"/>
    </row>
    <row r="23" spans="1:71" s="1" customFormat="1" ht="47.25" customHeight="1">
      <c r="B23" s="21"/>
      <c r="E23" s="202" t="s">
        <v>34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3">
        <f>ROUND(AG54,2)</f>
        <v>0</v>
      </c>
      <c r="AL26" s="204"/>
      <c r="AM26" s="204"/>
      <c r="AN26" s="204"/>
      <c r="AO26" s="204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05" t="s">
        <v>36</v>
      </c>
      <c r="M28" s="205"/>
      <c r="N28" s="205"/>
      <c r="O28" s="205"/>
      <c r="P28" s="205"/>
      <c r="Q28" s="30"/>
      <c r="R28" s="30"/>
      <c r="S28" s="30"/>
      <c r="T28" s="30"/>
      <c r="U28" s="30"/>
      <c r="V28" s="30"/>
      <c r="W28" s="205" t="s">
        <v>37</v>
      </c>
      <c r="X28" s="205"/>
      <c r="Y28" s="205"/>
      <c r="Z28" s="205"/>
      <c r="AA28" s="205"/>
      <c r="AB28" s="205"/>
      <c r="AC28" s="205"/>
      <c r="AD28" s="205"/>
      <c r="AE28" s="205"/>
      <c r="AF28" s="30"/>
      <c r="AG28" s="30"/>
      <c r="AH28" s="30"/>
      <c r="AI28" s="30"/>
      <c r="AJ28" s="30"/>
      <c r="AK28" s="205" t="s">
        <v>38</v>
      </c>
      <c r="AL28" s="205"/>
      <c r="AM28" s="205"/>
      <c r="AN28" s="205"/>
      <c r="AO28" s="205"/>
      <c r="AP28" s="30"/>
      <c r="AQ28" s="30"/>
      <c r="AR28" s="31"/>
      <c r="BE28" s="30"/>
    </row>
    <row r="29" spans="1:71" s="3" customFormat="1" ht="14.45" customHeight="1">
      <c r="B29" s="35"/>
      <c r="D29" s="27" t="s">
        <v>39</v>
      </c>
      <c r="F29" s="27" t="s">
        <v>40</v>
      </c>
      <c r="L29" s="193">
        <v>0.21</v>
      </c>
      <c r="M29" s="194"/>
      <c r="N29" s="194"/>
      <c r="O29" s="194"/>
      <c r="P29" s="194"/>
      <c r="W29" s="195">
        <f>ROUND(AZ54, 2)</f>
        <v>0</v>
      </c>
      <c r="X29" s="194"/>
      <c r="Y29" s="194"/>
      <c r="Z29" s="194"/>
      <c r="AA29" s="194"/>
      <c r="AB29" s="194"/>
      <c r="AC29" s="194"/>
      <c r="AD29" s="194"/>
      <c r="AE29" s="194"/>
      <c r="AK29" s="195">
        <f>ROUND(AV54, 2)</f>
        <v>0</v>
      </c>
      <c r="AL29" s="194"/>
      <c r="AM29" s="194"/>
      <c r="AN29" s="194"/>
      <c r="AO29" s="194"/>
      <c r="AR29" s="35"/>
    </row>
    <row r="30" spans="1:71" s="3" customFormat="1" ht="14.45" customHeight="1">
      <c r="B30" s="35"/>
      <c r="F30" s="27" t="s">
        <v>41</v>
      </c>
      <c r="L30" s="193">
        <v>0.15</v>
      </c>
      <c r="M30" s="194"/>
      <c r="N30" s="194"/>
      <c r="O30" s="194"/>
      <c r="P30" s="194"/>
      <c r="W30" s="195">
        <f>ROUND(BA54, 2)</f>
        <v>0</v>
      </c>
      <c r="X30" s="194"/>
      <c r="Y30" s="194"/>
      <c r="Z30" s="194"/>
      <c r="AA30" s="194"/>
      <c r="AB30" s="194"/>
      <c r="AC30" s="194"/>
      <c r="AD30" s="194"/>
      <c r="AE30" s="194"/>
      <c r="AK30" s="195">
        <f>ROUND(AW54, 2)</f>
        <v>0</v>
      </c>
      <c r="AL30" s="194"/>
      <c r="AM30" s="194"/>
      <c r="AN30" s="194"/>
      <c r="AO30" s="194"/>
      <c r="AR30" s="35"/>
    </row>
    <row r="31" spans="1:71" s="3" customFormat="1" ht="14.45" hidden="1" customHeight="1">
      <c r="B31" s="35"/>
      <c r="F31" s="27" t="s">
        <v>42</v>
      </c>
      <c r="L31" s="193">
        <v>0.21</v>
      </c>
      <c r="M31" s="194"/>
      <c r="N31" s="194"/>
      <c r="O31" s="194"/>
      <c r="P31" s="194"/>
      <c r="W31" s="195">
        <f>ROUND(BB54, 2)</f>
        <v>0</v>
      </c>
      <c r="X31" s="194"/>
      <c r="Y31" s="194"/>
      <c r="Z31" s="194"/>
      <c r="AA31" s="194"/>
      <c r="AB31" s="194"/>
      <c r="AC31" s="194"/>
      <c r="AD31" s="194"/>
      <c r="AE31" s="194"/>
      <c r="AK31" s="195">
        <v>0</v>
      </c>
      <c r="AL31" s="194"/>
      <c r="AM31" s="194"/>
      <c r="AN31" s="194"/>
      <c r="AO31" s="194"/>
      <c r="AR31" s="35"/>
    </row>
    <row r="32" spans="1:71" s="3" customFormat="1" ht="14.45" hidden="1" customHeight="1">
      <c r="B32" s="35"/>
      <c r="F32" s="27" t="s">
        <v>43</v>
      </c>
      <c r="L32" s="193">
        <v>0.15</v>
      </c>
      <c r="M32" s="194"/>
      <c r="N32" s="194"/>
      <c r="O32" s="194"/>
      <c r="P32" s="194"/>
      <c r="W32" s="195">
        <f>ROUND(BC54, 2)</f>
        <v>0</v>
      </c>
      <c r="X32" s="194"/>
      <c r="Y32" s="194"/>
      <c r="Z32" s="194"/>
      <c r="AA32" s="194"/>
      <c r="AB32" s="194"/>
      <c r="AC32" s="194"/>
      <c r="AD32" s="194"/>
      <c r="AE32" s="194"/>
      <c r="AK32" s="195">
        <v>0</v>
      </c>
      <c r="AL32" s="194"/>
      <c r="AM32" s="194"/>
      <c r="AN32" s="194"/>
      <c r="AO32" s="194"/>
      <c r="AR32" s="35"/>
    </row>
    <row r="33" spans="1:57" s="3" customFormat="1" ht="14.45" hidden="1" customHeight="1">
      <c r="B33" s="35"/>
      <c r="F33" s="27" t="s">
        <v>44</v>
      </c>
      <c r="L33" s="193">
        <v>0</v>
      </c>
      <c r="M33" s="194"/>
      <c r="N33" s="194"/>
      <c r="O33" s="194"/>
      <c r="P33" s="194"/>
      <c r="W33" s="195">
        <f>ROUND(BD54, 2)</f>
        <v>0</v>
      </c>
      <c r="X33" s="194"/>
      <c r="Y33" s="194"/>
      <c r="Z33" s="194"/>
      <c r="AA33" s="194"/>
      <c r="AB33" s="194"/>
      <c r="AC33" s="194"/>
      <c r="AD33" s="194"/>
      <c r="AE33" s="194"/>
      <c r="AK33" s="195">
        <v>0</v>
      </c>
      <c r="AL33" s="194"/>
      <c r="AM33" s="194"/>
      <c r="AN33" s="194"/>
      <c r="AO33" s="194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199" t="s">
        <v>47</v>
      </c>
      <c r="Y35" s="197"/>
      <c r="Z35" s="197"/>
      <c r="AA35" s="197"/>
      <c r="AB35" s="197"/>
      <c r="AC35" s="38"/>
      <c r="AD35" s="38"/>
      <c r="AE35" s="38"/>
      <c r="AF35" s="38"/>
      <c r="AG35" s="38"/>
      <c r="AH35" s="38"/>
      <c r="AI35" s="38"/>
      <c r="AJ35" s="38"/>
      <c r="AK35" s="196">
        <f>SUM(AK26:AK33)</f>
        <v>0</v>
      </c>
      <c r="AL35" s="197"/>
      <c r="AM35" s="197"/>
      <c r="AN35" s="197"/>
      <c r="AO35" s="198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6.95" customHeight="1">
      <c r="A37" s="30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  <c r="BE37" s="30"/>
    </row>
    <row r="41" spans="1:57" s="2" customFormat="1" ht="6.95" customHeight="1">
      <c r="A41" s="30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  <c r="BE41" s="30"/>
    </row>
    <row r="42" spans="1:57" s="2" customFormat="1" ht="24.95" customHeight="1">
      <c r="A42" s="30"/>
      <c r="B42" s="31"/>
      <c r="C42" s="22" t="s">
        <v>48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1"/>
      <c r="BE42" s="30"/>
    </row>
    <row r="43" spans="1:57" s="2" customFormat="1" ht="6.95" customHeight="1">
      <c r="A43" s="30"/>
      <c r="B43" s="31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1"/>
      <c r="BE43" s="30"/>
    </row>
    <row r="44" spans="1:57" s="4" customFormat="1" ht="12" customHeight="1">
      <c r="B44" s="44"/>
      <c r="C44" s="27" t="s">
        <v>13</v>
      </c>
      <c r="L44" s="4">
        <f>K5</f>
        <v>0</v>
      </c>
      <c r="AR44" s="44"/>
    </row>
    <row r="45" spans="1:57" s="5" customFormat="1" ht="36.950000000000003" customHeight="1">
      <c r="B45" s="45"/>
      <c r="C45" s="46" t="s">
        <v>14</v>
      </c>
      <c r="L45" s="215" t="str">
        <f>K6</f>
        <v>Oprava přívodního vodovodního řadu Břilice</v>
      </c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R45" s="45"/>
    </row>
    <row r="46" spans="1:57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1"/>
      <c r="BE46" s="30"/>
    </row>
    <row r="47" spans="1:57" s="2" customFormat="1" ht="12" customHeight="1">
      <c r="A47" s="30"/>
      <c r="B47" s="31"/>
      <c r="C47" s="27" t="s">
        <v>18</v>
      </c>
      <c r="D47" s="30"/>
      <c r="E47" s="30"/>
      <c r="F47" s="30"/>
      <c r="G47" s="30"/>
      <c r="H47" s="30"/>
      <c r="I47" s="30"/>
      <c r="J47" s="30"/>
      <c r="K47" s="30"/>
      <c r="L47" s="47" t="str">
        <f>IF(K8="","",K8)</f>
        <v>Břilice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7" t="s">
        <v>20</v>
      </c>
      <c r="AJ47" s="30"/>
      <c r="AK47" s="30"/>
      <c r="AL47" s="30"/>
      <c r="AM47" s="217" t="str">
        <f>IF(AN8= "","",AN8)</f>
        <v>7. 9. 2020</v>
      </c>
      <c r="AN47" s="217"/>
      <c r="AO47" s="30"/>
      <c r="AP47" s="30"/>
      <c r="AQ47" s="30"/>
      <c r="AR47" s="31"/>
      <c r="BE47" s="30"/>
    </row>
    <row r="48" spans="1:57" s="2" customFormat="1" ht="6.95" customHeight="1">
      <c r="A48" s="30"/>
      <c r="B48" s="31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1"/>
      <c r="BE48" s="30"/>
    </row>
    <row r="49" spans="1:91" s="2" customFormat="1" ht="25.7" customHeight="1">
      <c r="A49" s="30"/>
      <c r="B49" s="31"/>
      <c r="C49" s="27" t="s">
        <v>22</v>
      </c>
      <c r="D49" s="30"/>
      <c r="E49" s="30"/>
      <c r="F49" s="30"/>
      <c r="G49" s="30"/>
      <c r="H49" s="30"/>
      <c r="I49" s="30"/>
      <c r="J49" s="30"/>
      <c r="K49" s="30"/>
      <c r="L49" s="4" t="str">
        <f>IF(E11= "","",E11)</f>
        <v xml:space="preserve"> 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7" t="s">
        <v>27</v>
      </c>
      <c r="AJ49" s="30"/>
      <c r="AK49" s="30"/>
      <c r="AL49" s="30"/>
      <c r="AM49" s="218" t="str">
        <f>IF(E17="","",E17)</f>
        <v>Ing.Jana Máchová - vodohospodářská projekce</v>
      </c>
      <c r="AN49" s="219"/>
      <c r="AO49" s="219"/>
      <c r="AP49" s="219"/>
      <c r="AQ49" s="30"/>
      <c r="AR49" s="31"/>
      <c r="AS49" s="220" t="s">
        <v>49</v>
      </c>
      <c r="AT49" s="221"/>
      <c r="AU49" s="49"/>
      <c r="AV49" s="49"/>
      <c r="AW49" s="49"/>
      <c r="AX49" s="49"/>
      <c r="AY49" s="49"/>
      <c r="AZ49" s="49"/>
      <c r="BA49" s="49"/>
      <c r="BB49" s="49"/>
      <c r="BC49" s="49"/>
      <c r="BD49" s="50"/>
      <c r="BE49" s="30"/>
    </row>
    <row r="50" spans="1:91" s="2" customFormat="1" ht="15.2" customHeight="1">
      <c r="A50" s="30"/>
      <c r="B50" s="31"/>
      <c r="C50" s="27" t="s">
        <v>26</v>
      </c>
      <c r="D50" s="30"/>
      <c r="E50" s="30"/>
      <c r="F50" s="30"/>
      <c r="G50" s="30"/>
      <c r="H50" s="30"/>
      <c r="I50" s="30"/>
      <c r="J50" s="30"/>
      <c r="K50" s="30"/>
      <c r="L50" s="4" t="str">
        <f>IF(E14="","",E14)</f>
        <v xml:space="preserve"> </v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7" t="s">
        <v>32</v>
      </c>
      <c r="AJ50" s="30"/>
      <c r="AK50" s="30"/>
      <c r="AL50" s="30"/>
      <c r="AM50" s="218" t="str">
        <f>IF(E20="","",E20)</f>
        <v xml:space="preserve"> </v>
      </c>
      <c r="AN50" s="219"/>
      <c r="AO50" s="219"/>
      <c r="AP50" s="219"/>
      <c r="AQ50" s="30"/>
      <c r="AR50" s="31"/>
      <c r="AS50" s="222"/>
      <c r="AT50" s="223"/>
      <c r="AU50" s="51"/>
      <c r="AV50" s="51"/>
      <c r="AW50" s="51"/>
      <c r="AX50" s="51"/>
      <c r="AY50" s="51"/>
      <c r="AZ50" s="51"/>
      <c r="BA50" s="51"/>
      <c r="BB50" s="51"/>
      <c r="BC50" s="51"/>
      <c r="BD50" s="52"/>
      <c r="BE50" s="30"/>
    </row>
    <row r="51" spans="1:91" s="2" customFormat="1" ht="10.9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1"/>
      <c r="AS51" s="222"/>
      <c r="AT51" s="223"/>
      <c r="AU51" s="51"/>
      <c r="AV51" s="51"/>
      <c r="AW51" s="51"/>
      <c r="AX51" s="51"/>
      <c r="AY51" s="51"/>
      <c r="AZ51" s="51"/>
      <c r="BA51" s="51"/>
      <c r="BB51" s="51"/>
      <c r="BC51" s="51"/>
      <c r="BD51" s="52"/>
      <c r="BE51" s="30"/>
    </row>
    <row r="52" spans="1:91" s="2" customFormat="1" ht="29.25" customHeight="1">
      <c r="A52" s="30"/>
      <c r="B52" s="31"/>
      <c r="C52" s="211" t="s">
        <v>50</v>
      </c>
      <c r="D52" s="212"/>
      <c r="E52" s="212"/>
      <c r="F52" s="212"/>
      <c r="G52" s="212"/>
      <c r="H52" s="53"/>
      <c r="I52" s="213" t="s">
        <v>51</v>
      </c>
      <c r="J52" s="212"/>
      <c r="K52" s="212"/>
      <c r="L52" s="212"/>
      <c r="M52" s="212"/>
      <c r="N52" s="212"/>
      <c r="O52" s="212"/>
      <c r="P52" s="212"/>
      <c r="Q52" s="212"/>
      <c r="R52" s="212"/>
      <c r="S52" s="212"/>
      <c r="T52" s="212"/>
      <c r="U52" s="212"/>
      <c r="V52" s="212"/>
      <c r="W52" s="212"/>
      <c r="X52" s="212"/>
      <c r="Y52" s="212"/>
      <c r="Z52" s="212"/>
      <c r="AA52" s="212"/>
      <c r="AB52" s="212"/>
      <c r="AC52" s="212"/>
      <c r="AD52" s="212"/>
      <c r="AE52" s="212"/>
      <c r="AF52" s="212"/>
      <c r="AG52" s="214" t="s">
        <v>52</v>
      </c>
      <c r="AH52" s="212"/>
      <c r="AI52" s="212"/>
      <c r="AJ52" s="212"/>
      <c r="AK52" s="212"/>
      <c r="AL52" s="212"/>
      <c r="AM52" s="212"/>
      <c r="AN52" s="213" t="s">
        <v>53</v>
      </c>
      <c r="AO52" s="212"/>
      <c r="AP52" s="212"/>
      <c r="AQ52" s="54" t="s">
        <v>54</v>
      </c>
      <c r="AR52" s="31"/>
      <c r="AS52" s="55" t="s">
        <v>55</v>
      </c>
      <c r="AT52" s="56" t="s">
        <v>56</v>
      </c>
      <c r="AU52" s="56" t="s">
        <v>57</v>
      </c>
      <c r="AV52" s="56" t="s">
        <v>58</v>
      </c>
      <c r="AW52" s="56" t="s">
        <v>59</v>
      </c>
      <c r="AX52" s="56" t="s">
        <v>60</v>
      </c>
      <c r="AY52" s="56" t="s">
        <v>61</v>
      </c>
      <c r="AZ52" s="56" t="s">
        <v>62</v>
      </c>
      <c r="BA52" s="56" t="s">
        <v>63</v>
      </c>
      <c r="BB52" s="56" t="s">
        <v>64</v>
      </c>
      <c r="BC52" s="56" t="s">
        <v>65</v>
      </c>
      <c r="BD52" s="57" t="s">
        <v>66</v>
      </c>
      <c r="BE52" s="30"/>
    </row>
    <row r="53" spans="1:91" s="2" customFormat="1" ht="10.9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1"/>
      <c r="AS53" s="58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60"/>
      <c r="BE53" s="30"/>
    </row>
    <row r="54" spans="1:91" s="6" customFormat="1" ht="32.450000000000003" customHeight="1">
      <c r="B54" s="61"/>
      <c r="C54" s="62" t="s">
        <v>67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09">
        <f>ROUND(SUM(AG55:AG58),2)</f>
        <v>0</v>
      </c>
      <c r="AH54" s="209"/>
      <c r="AI54" s="209"/>
      <c r="AJ54" s="209"/>
      <c r="AK54" s="209"/>
      <c r="AL54" s="209"/>
      <c r="AM54" s="209"/>
      <c r="AN54" s="210">
        <f>SUM(AG54,AT54)</f>
        <v>0</v>
      </c>
      <c r="AO54" s="210"/>
      <c r="AP54" s="210"/>
      <c r="AQ54" s="65" t="s">
        <v>3</v>
      </c>
      <c r="AR54" s="61"/>
      <c r="AS54" s="66">
        <f>ROUND(SUM(AS55:AS58),2)</f>
        <v>0</v>
      </c>
      <c r="AT54" s="67">
        <f>ROUND(SUM(AV54:AW54),2)</f>
        <v>0</v>
      </c>
      <c r="AU54" s="68">
        <f>ROUND(SUM(AU55:AU58),5)</f>
        <v>4605.8928100000003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ROUND(SUM(AZ55:AZ58),2)</f>
        <v>0</v>
      </c>
      <c r="BA54" s="67">
        <f>ROUND(SUM(BA55:BA58),2)</f>
        <v>0</v>
      </c>
      <c r="BB54" s="67">
        <f>ROUND(SUM(BB55:BB58),2)</f>
        <v>0</v>
      </c>
      <c r="BC54" s="67">
        <f>ROUND(SUM(BC55:BC58),2)</f>
        <v>0</v>
      </c>
      <c r="BD54" s="69">
        <f>ROUND(SUM(BD55:BD58),2)</f>
        <v>0</v>
      </c>
      <c r="BS54" s="70" t="s">
        <v>68</v>
      </c>
      <c r="BT54" s="70" t="s">
        <v>69</v>
      </c>
      <c r="BU54" s="71" t="s">
        <v>70</v>
      </c>
      <c r="BV54" s="70" t="s">
        <v>71</v>
      </c>
      <c r="BW54" s="70" t="s">
        <v>5</v>
      </c>
      <c r="BX54" s="70" t="s">
        <v>72</v>
      </c>
      <c r="CL54" s="70" t="s">
        <v>3</v>
      </c>
    </row>
    <row r="55" spans="1:91" s="7" customFormat="1" ht="16.5" customHeight="1">
      <c r="A55" s="72" t="s">
        <v>73</v>
      </c>
      <c r="B55" s="73"/>
      <c r="C55" s="74"/>
      <c r="D55" s="208" t="s">
        <v>74</v>
      </c>
      <c r="E55" s="208"/>
      <c r="F55" s="208"/>
      <c r="G55" s="208"/>
      <c r="H55" s="208"/>
      <c r="I55" s="75"/>
      <c r="J55" s="208" t="s">
        <v>75</v>
      </c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/>
      <c r="AD55" s="208"/>
      <c r="AE55" s="208"/>
      <c r="AF55" s="208"/>
      <c r="AG55" s="206">
        <f>'SO 01 - Vodovod - 1. část'!J30</f>
        <v>0</v>
      </c>
      <c r="AH55" s="207"/>
      <c r="AI55" s="207"/>
      <c r="AJ55" s="207"/>
      <c r="AK55" s="207"/>
      <c r="AL55" s="207"/>
      <c r="AM55" s="207"/>
      <c r="AN55" s="206">
        <f>SUM(AG55,AT55)</f>
        <v>0</v>
      </c>
      <c r="AO55" s="207"/>
      <c r="AP55" s="207"/>
      <c r="AQ55" s="76" t="s">
        <v>76</v>
      </c>
      <c r="AR55" s="73"/>
      <c r="AS55" s="77">
        <v>0</v>
      </c>
      <c r="AT55" s="78">
        <f>ROUND(SUM(AV55:AW55),2)</f>
        <v>0</v>
      </c>
      <c r="AU55" s="79">
        <f>'SO 01 - Vodovod - 1. část'!P104</f>
        <v>3281.8918980000003</v>
      </c>
      <c r="AV55" s="78">
        <f>'SO 01 - Vodovod - 1. část'!J33</f>
        <v>0</v>
      </c>
      <c r="AW55" s="78">
        <f>'SO 01 - Vodovod - 1. část'!J34</f>
        <v>0</v>
      </c>
      <c r="AX55" s="78">
        <f>'SO 01 - Vodovod - 1. část'!J35</f>
        <v>0</v>
      </c>
      <c r="AY55" s="78">
        <f>'SO 01 - Vodovod - 1. část'!J36</f>
        <v>0</v>
      </c>
      <c r="AZ55" s="78">
        <f>'SO 01 - Vodovod - 1. část'!F33</f>
        <v>0</v>
      </c>
      <c r="BA55" s="78">
        <f>'SO 01 - Vodovod - 1. část'!F34</f>
        <v>0</v>
      </c>
      <c r="BB55" s="78">
        <f>'SO 01 - Vodovod - 1. část'!F35</f>
        <v>0</v>
      </c>
      <c r="BC55" s="78">
        <f>'SO 01 - Vodovod - 1. část'!F36</f>
        <v>0</v>
      </c>
      <c r="BD55" s="80">
        <f>'SO 01 - Vodovod - 1. část'!F37</f>
        <v>0</v>
      </c>
      <c r="BT55" s="81" t="s">
        <v>77</v>
      </c>
      <c r="BV55" s="81" t="s">
        <v>71</v>
      </c>
      <c r="BW55" s="81" t="s">
        <v>78</v>
      </c>
      <c r="BX55" s="81" t="s">
        <v>5</v>
      </c>
      <c r="CL55" s="81" t="s">
        <v>3</v>
      </c>
      <c r="CM55" s="81" t="s">
        <v>79</v>
      </c>
    </row>
    <row r="56" spans="1:91" s="7" customFormat="1" ht="16.5" customHeight="1">
      <c r="A56" s="72" t="s">
        <v>73</v>
      </c>
      <c r="B56" s="73"/>
      <c r="C56" s="74"/>
      <c r="D56" s="208" t="s">
        <v>80</v>
      </c>
      <c r="E56" s="208"/>
      <c r="F56" s="208"/>
      <c r="G56" s="208"/>
      <c r="H56" s="208"/>
      <c r="I56" s="75"/>
      <c r="J56" s="208" t="s">
        <v>81</v>
      </c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208"/>
      <c r="AD56" s="208"/>
      <c r="AE56" s="208"/>
      <c r="AF56" s="208"/>
      <c r="AG56" s="206">
        <f>'SO 02 - Vodovod - 2. část'!J30</f>
        <v>0</v>
      </c>
      <c r="AH56" s="207"/>
      <c r="AI56" s="207"/>
      <c r="AJ56" s="207"/>
      <c r="AK56" s="207"/>
      <c r="AL56" s="207"/>
      <c r="AM56" s="207"/>
      <c r="AN56" s="206">
        <f>SUM(AG56,AT56)</f>
        <v>0</v>
      </c>
      <c r="AO56" s="207"/>
      <c r="AP56" s="207"/>
      <c r="AQ56" s="76" t="s">
        <v>76</v>
      </c>
      <c r="AR56" s="73"/>
      <c r="AS56" s="77">
        <v>0</v>
      </c>
      <c r="AT56" s="78">
        <f>ROUND(SUM(AV56:AW56),2)</f>
        <v>0</v>
      </c>
      <c r="AU56" s="79">
        <f>'SO 02 - Vodovod - 2. část'!P99</f>
        <v>302.11734100000001</v>
      </c>
      <c r="AV56" s="78">
        <f>'SO 02 - Vodovod - 2. část'!J33</f>
        <v>0</v>
      </c>
      <c r="AW56" s="78">
        <f>'SO 02 - Vodovod - 2. část'!J34</f>
        <v>0</v>
      </c>
      <c r="AX56" s="78">
        <f>'SO 02 - Vodovod - 2. část'!J35</f>
        <v>0</v>
      </c>
      <c r="AY56" s="78">
        <f>'SO 02 - Vodovod - 2. část'!J36</f>
        <v>0</v>
      </c>
      <c r="AZ56" s="78">
        <f>'SO 02 - Vodovod - 2. část'!F33</f>
        <v>0</v>
      </c>
      <c r="BA56" s="78">
        <f>'SO 02 - Vodovod - 2. část'!F34</f>
        <v>0</v>
      </c>
      <c r="BB56" s="78">
        <f>'SO 02 - Vodovod - 2. část'!F35</f>
        <v>0</v>
      </c>
      <c r="BC56" s="78">
        <f>'SO 02 - Vodovod - 2. část'!F36</f>
        <v>0</v>
      </c>
      <c r="BD56" s="80">
        <f>'SO 02 - Vodovod - 2. část'!F37</f>
        <v>0</v>
      </c>
      <c r="BT56" s="81" t="s">
        <v>77</v>
      </c>
      <c r="BV56" s="81" t="s">
        <v>71</v>
      </c>
      <c r="BW56" s="81" t="s">
        <v>82</v>
      </c>
      <c r="BX56" s="81" t="s">
        <v>5</v>
      </c>
      <c r="CL56" s="81" t="s">
        <v>3</v>
      </c>
      <c r="CM56" s="81" t="s">
        <v>79</v>
      </c>
    </row>
    <row r="57" spans="1:91" s="7" customFormat="1" ht="16.5" customHeight="1">
      <c r="A57" s="72" t="s">
        <v>73</v>
      </c>
      <c r="B57" s="73"/>
      <c r="C57" s="74"/>
      <c r="D57" s="208" t="s">
        <v>83</v>
      </c>
      <c r="E57" s="208"/>
      <c r="F57" s="208"/>
      <c r="G57" s="208"/>
      <c r="H57" s="208"/>
      <c r="I57" s="75"/>
      <c r="J57" s="208" t="s">
        <v>84</v>
      </c>
      <c r="K57" s="208"/>
      <c r="L57" s="208"/>
      <c r="M57" s="208"/>
      <c r="N57" s="208"/>
      <c r="O57" s="208"/>
      <c r="P57" s="208"/>
      <c r="Q57" s="208"/>
      <c r="R57" s="208"/>
      <c r="S57" s="208"/>
      <c r="T57" s="208"/>
      <c r="U57" s="208"/>
      <c r="V57" s="208"/>
      <c r="W57" s="208"/>
      <c r="X57" s="208"/>
      <c r="Y57" s="208"/>
      <c r="Z57" s="208"/>
      <c r="AA57" s="208"/>
      <c r="AB57" s="208"/>
      <c r="AC57" s="208"/>
      <c r="AD57" s="208"/>
      <c r="AE57" s="208"/>
      <c r="AF57" s="208"/>
      <c r="AG57" s="206">
        <f>'SO 03 - Vodovod - 3. část'!J30</f>
        <v>0</v>
      </c>
      <c r="AH57" s="207"/>
      <c r="AI57" s="207"/>
      <c r="AJ57" s="207"/>
      <c r="AK57" s="207"/>
      <c r="AL57" s="207"/>
      <c r="AM57" s="207"/>
      <c r="AN57" s="206">
        <f>SUM(AG57,AT57)</f>
        <v>0</v>
      </c>
      <c r="AO57" s="207"/>
      <c r="AP57" s="207"/>
      <c r="AQ57" s="76" t="s">
        <v>76</v>
      </c>
      <c r="AR57" s="73"/>
      <c r="AS57" s="77">
        <v>0</v>
      </c>
      <c r="AT57" s="78">
        <f>ROUND(SUM(AV57:AW57),2)</f>
        <v>0</v>
      </c>
      <c r="AU57" s="79">
        <f>'SO 03 - Vodovod - 3. část'!P112</f>
        <v>956.95032300000014</v>
      </c>
      <c r="AV57" s="78">
        <f>'SO 03 - Vodovod - 3. část'!J33</f>
        <v>0</v>
      </c>
      <c r="AW57" s="78">
        <f>'SO 03 - Vodovod - 3. část'!J34</f>
        <v>0</v>
      </c>
      <c r="AX57" s="78">
        <f>'SO 03 - Vodovod - 3. část'!J35</f>
        <v>0</v>
      </c>
      <c r="AY57" s="78">
        <f>'SO 03 - Vodovod - 3. část'!J36</f>
        <v>0</v>
      </c>
      <c r="AZ57" s="78">
        <f>'SO 03 - Vodovod - 3. část'!F33</f>
        <v>0</v>
      </c>
      <c r="BA57" s="78">
        <f>'SO 03 - Vodovod - 3. část'!F34</f>
        <v>0</v>
      </c>
      <c r="BB57" s="78">
        <f>'SO 03 - Vodovod - 3. část'!F35</f>
        <v>0</v>
      </c>
      <c r="BC57" s="78">
        <f>'SO 03 - Vodovod - 3. část'!F36</f>
        <v>0</v>
      </c>
      <c r="BD57" s="80">
        <f>'SO 03 - Vodovod - 3. část'!F37</f>
        <v>0</v>
      </c>
      <c r="BT57" s="81" t="s">
        <v>77</v>
      </c>
      <c r="BV57" s="81" t="s">
        <v>71</v>
      </c>
      <c r="BW57" s="81" t="s">
        <v>85</v>
      </c>
      <c r="BX57" s="81" t="s">
        <v>5</v>
      </c>
      <c r="CL57" s="81" t="s">
        <v>3</v>
      </c>
      <c r="CM57" s="81" t="s">
        <v>79</v>
      </c>
    </row>
    <row r="58" spans="1:91" s="7" customFormat="1" ht="16.5" customHeight="1">
      <c r="A58" s="72" t="s">
        <v>73</v>
      </c>
      <c r="B58" s="73"/>
      <c r="C58" s="74"/>
      <c r="D58" s="208" t="s">
        <v>86</v>
      </c>
      <c r="E58" s="208"/>
      <c r="F58" s="208"/>
      <c r="G58" s="208"/>
      <c r="H58" s="208"/>
      <c r="I58" s="75"/>
      <c r="J58" s="208" t="s">
        <v>87</v>
      </c>
      <c r="K58" s="208"/>
      <c r="L58" s="208"/>
      <c r="M58" s="208"/>
      <c r="N58" s="208"/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8"/>
      <c r="Z58" s="208"/>
      <c r="AA58" s="208"/>
      <c r="AB58" s="208"/>
      <c r="AC58" s="208"/>
      <c r="AD58" s="208"/>
      <c r="AE58" s="208"/>
      <c r="AF58" s="208"/>
      <c r="AG58" s="206">
        <f>'SO 04 - Přípojky vodovodní'!J30</f>
        <v>0</v>
      </c>
      <c r="AH58" s="207"/>
      <c r="AI58" s="207"/>
      <c r="AJ58" s="207"/>
      <c r="AK58" s="207"/>
      <c r="AL58" s="207"/>
      <c r="AM58" s="207"/>
      <c r="AN58" s="206">
        <f>SUM(AG58,AT58)</f>
        <v>0</v>
      </c>
      <c r="AO58" s="207"/>
      <c r="AP58" s="207"/>
      <c r="AQ58" s="76" t="s">
        <v>76</v>
      </c>
      <c r="AR58" s="73"/>
      <c r="AS58" s="82">
        <v>0</v>
      </c>
      <c r="AT58" s="83">
        <f>ROUND(SUM(AV58:AW58),2)</f>
        <v>0</v>
      </c>
      <c r="AU58" s="84">
        <f>'SO 04 - Přípojky vodovodní'!P95</f>
        <v>64.933248000000006</v>
      </c>
      <c r="AV58" s="83">
        <f>'SO 04 - Přípojky vodovodní'!J33</f>
        <v>0</v>
      </c>
      <c r="AW58" s="83">
        <f>'SO 04 - Přípojky vodovodní'!J34</f>
        <v>0</v>
      </c>
      <c r="AX58" s="83">
        <f>'SO 04 - Přípojky vodovodní'!J35</f>
        <v>0</v>
      </c>
      <c r="AY58" s="83">
        <f>'SO 04 - Přípojky vodovodní'!J36</f>
        <v>0</v>
      </c>
      <c r="AZ58" s="83">
        <f>'SO 04 - Přípojky vodovodní'!F33</f>
        <v>0</v>
      </c>
      <c r="BA58" s="83">
        <f>'SO 04 - Přípojky vodovodní'!F34</f>
        <v>0</v>
      </c>
      <c r="BB58" s="83">
        <f>'SO 04 - Přípojky vodovodní'!F35</f>
        <v>0</v>
      </c>
      <c r="BC58" s="83">
        <f>'SO 04 - Přípojky vodovodní'!F36</f>
        <v>0</v>
      </c>
      <c r="BD58" s="85">
        <f>'SO 04 - Přípojky vodovodní'!F37</f>
        <v>0</v>
      </c>
      <c r="BT58" s="81" t="s">
        <v>77</v>
      </c>
      <c r="BV58" s="81" t="s">
        <v>71</v>
      </c>
      <c r="BW58" s="81" t="s">
        <v>88</v>
      </c>
      <c r="BX58" s="81" t="s">
        <v>5</v>
      </c>
      <c r="CL58" s="81" t="s">
        <v>3</v>
      </c>
      <c r="CM58" s="81" t="s">
        <v>79</v>
      </c>
    </row>
    <row r="59" spans="1:91" s="2" customFormat="1" ht="30" customHeight="1">
      <c r="A59" s="30"/>
      <c r="B59" s="31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1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</row>
    <row r="60" spans="1:91" s="2" customFormat="1" ht="6.95" customHeight="1">
      <c r="A60" s="30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31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</row>
  </sheetData>
  <mergeCells count="52">
    <mergeCell ref="L45:AO45"/>
    <mergeCell ref="AM47:AN47"/>
    <mergeCell ref="AM49:AP49"/>
    <mergeCell ref="AS49:AT51"/>
    <mergeCell ref="AM50:AP50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AN58:AP58"/>
    <mergeCell ref="AG58:AM58"/>
    <mergeCell ref="J58:AF58"/>
    <mergeCell ref="D58:H58"/>
    <mergeCell ref="AG54:AM54"/>
    <mergeCell ref="AN54:AP54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55" location="'SO 01 - Vodovod - 1. část'!C2" display="/"/>
    <hyperlink ref="A56" location="'SO 02 - Vodovod - 2. část'!C2" display="/"/>
    <hyperlink ref="A57" location="'SO 03 - Vodovod - 3. část'!C2" display="/"/>
    <hyperlink ref="A58" location="'SO 04 - Přípojky vodovodní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80"/>
  <sheetViews>
    <sheetView showGridLines="0" topLeftCell="A528" workbookViewId="0">
      <selection activeCell="G578" sqref="G57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191" t="s">
        <v>6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8" t="s">
        <v>78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1:46" s="1" customFormat="1" ht="24.95" customHeight="1">
      <c r="B4" s="21"/>
      <c r="D4" s="22" t="s">
        <v>89</v>
      </c>
      <c r="L4" s="21"/>
      <c r="M4" s="87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25" t="str">
        <f>'Rekapitulace stavby'!K6</f>
        <v>Oprava přívodního vodovodního řadu Břilice</v>
      </c>
      <c r="F7" s="226"/>
      <c r="G7" s="226"/>
      <c r="H7" s="226"/>
      <c r="L7" s="21"/>
    </row>
    <row r="8" spans="1:46" s="2" customFormat="1" ht="12" customHeight="1">
      <c r="A8" s="30"/>
      <c r="B8" s="31"/>
      <c r="C8" s="30"/>
      <c r="D8" s="27" t="s">
        <v>90</v>
      </c>
      <c r="E8" s="30"/>
      <c r="F8" s="30"/>
      <c r="G8" s="30"/>
      <c r="H8" s="30"/>
      <c r="I8" s="30"/>
      <c r="J8" s="30"/>
      <c r="K8" s="30"/>
      <c r="L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5" t="s">
        <v>91</v>
      </c>
      <c r="F9" s="224"/>
      <c r="G9" s="224"/>
      <c r="H9" s="224"/>
      <c r="I9" s="30"/>
      <c r="J9" s="30"/>
      <c r="K9" s="30"/>
      <c r="L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3</v>
      </c>
      <c r="G11" s="30"/>
      <c r="H11" s="30"/>
      <c r="I11" s="27" t="s">
        <v>17</v>
      </c>
      <c r="J11" s="25" t="s">
        <v>3</v>
      </c>
      <c r="K11" s="30"/>
      <c r="L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48" t="str">
        <f>'Rekapitulace stavby'!AN8</f>
        <v>7. 9. 2020</v>
      </c>
      <c r="K12" s="30"/>
      <c r="L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tr">
        <f>IF('Rekapitulace stavby'!AN10="","",'Rekapitulace stavby'!AN10)</f>
        <v/>
      </c>
      <c r="K14" s="30"/>
      <c r="L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tr">
        <f>IF('Rekapitulace stavby'!E11="","",'Rekapitulace stavby'!E11)</f>
        <v xml:space="preserve"> </v>
      </c>
      <c r="F15" s="30"/>
      <c r="G15" s="30"/>
      <c r="H15" s="30"/>
      <c r="I15" s="27" t="s">
        <v>25</v>
      </c>
      <c r="J15" s="25" t="str">
        <f>IF('Rekapitulace stavby'!AN11="","",'Rekapitulace stavby'!AN11)</f>
        <v/>
      </c>
      <c r="K15" s="30"/>
      <c r="L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00" t="str">
        <f>'Rekapitulace stavby'!E14</f>
        <v xml:space="preserve"> </v>
      </c>
      <c r="F18" s="200"/>
      <c r="G18" s="200"/>
      <c r="H18" s="200"/>
      <c r="I18" s="27" t="s">
        <v>25</v>
      </c>
      <c r="J18" s="25" t="str">
        <f>'Rekapitulace stavby'!AN14</f>
        <v/>
      </c>
      <c r="K18" s="30"/>
      <c r="L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23</v>
      </c>
      <c r="J20" s="25" t="s">
        <v>28</v>
      </c>
      <c r="K20" s="30"/>
      <c r="L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29</v>
      </c>
      <c r="F21" s="30"/>
      <c r="G21" s="30"/>
      <c r="H21" s="30"/>
      <c r="I21" s="27" t="s">
        <v>25</v>
      </c>
      <c r="J21" s="25" t="s">
        <v>30</v>
      </c>
      <c r="K21" s="30"/>
      <c r="L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32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5" t="str">
        <f>IF('Rekapitulace stavby'!AN20="","",'Rekapitulace stavby'!AN20)</f>
        <v/>
      </c>
      <c r="K24" s="30"/>
      <c r="L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33</v>
      </c>
      <c r="E26" s="30"/>
      <c r="F26" s="30"/>
      <c r="G26" s="30"/>
      <c r="H26" s="30"/>
      <c r="I26" s="30"/>
      <c r="J26" s="30"/>
      <c r="K26" s="30"/>
      <c r="L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9"/>
      <c r="B27" s="90"/>
      <c r="C27" s="89"/>
      <c r="D27" s="89"/>
      <c r="E27" s="202" t="s">
        <v>3</v>
      </c>
      <c r="F27" s="202"/>
      <c r="G27" s="202"/>
      <c r="H27" s="202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2" t="s">
        <v>35</v>
      </c>
      <c r="E30" s="30"/>
      <c r="F30" s="30"/>
      <c r="G30" s="30"/>
      <c r="H30" s="30"/>
      <c r="I30" s="30"/>
      <c r="J30" s="64">
        <f>ROUND(J104, 2)</f>
        <v>0</v>
      </c>
      <c r="K30" s="30"/>
      <c r="L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37</v>
      </c>
      <c r="G32" s="30"/>
      <c r="H32" s="30"/>
      <c r="I32" s="34" t="s">
        <v>36</v>
      </c>
      <c r="J32" s="34" t="s">
        <v>38</v>
      </c>
      <c r="K32" s="30"/>
      <c r="L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3" t="s">
        <v>39</v>
      </c>
      <c r="E33" s="27" t="s">
        <v>40</v>
      </c>
      <c r="F33" s="94">
        <f>ROUND((SUM(BE104:BE579)),  2)</f>
        <v>0</v>
      </c>
      <c r="G33" s="30"/>
      <c r="H33" s="30"/>
      <c r="I33" s="95">
        <v>0.21</v>
      </c>
      <c r="J33" s="94">
        <f>ROUND(((SUM(BE104:BE579))*I33),  2)</f>
        <v>0</v>
      </c>
      <c r="K33" s="30"/>
      <c r="L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41</v>
      </c>
      <c r="F34" s="94">
        <f>ROUND((SUM(BF104:BF579)),  2)</f>
        <v>0</v>
      </c>
      <c r="G34" s="30"/>
      <c r="H34" s="30"/>
      <c r="I34" s="95">
        <v>0.15</v>
      </c>
      <c r="J34" s="94">
        <f>ROUND(((SUM(BF104:BF579))*I34),  2)</f>
        <v>0</v>
      </c>
      <c r="K34" s="30"/>
      <c r="L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42</v>
      </c>
      <c r="F35" s="94">
        <f>ROUND((SUM(BG104:BG579)),  2)</f>
        <v>0</v>
      </c>
      <c r="G35" s="30"/>
      <c r="H35" s="30"/>
      <c r="I35" s="95">
        <v>0.21</v>
      </c>
      <c r="J35" s="94">
        <f>0</f>
        <v>0</v>
      </c>
      <c r="K35" s="30"/>
      <c r="L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43</v>
      </c>
      <c r="F36" s="94">
        <f>ROUND((SUM(BH104:BH579)),  2)</f>
        <v>0</v>
      </c>
      <c r="G36" s="30"/>
      <c r="H36" s="30"/>
      <c r="I36" s="95">
        <v>0.15</v>
      </c>
      <c r="J36" s="94">
        <f>0</f>
        <v>0</v>
      </c>
      <c r="K36" s="30"/>
      <c r="L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44</v>
      </c>
      <c r="F37" s="94">
        <f>ROUND((SUM(BI104:BI579)),  2)</f>
        <v>0</v>
      </c>
      <c r="G37" s="30"/>
      <c r="H37" s="30"/>
      <c r="I37" s="95">
        <v>0</v>
      </c>
      <c r="J37" s="94">
        <f>0</f>
        <v>0</v>
      </c>
      <c r="K37" s="30"/>
      <c r="L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6"/>
      <c r="D39" s="97" t="s">
        <v>45</v>
      </c>
      <c r="E39" s="53"/>
      <c r="F39" s="53"/>
      <c r="G39" s="98" t="s">
        <v>46</v>
      </c>
      <c r="H39" s="99" t="s">
        <v>47</v>
      </c>
      <c r="I39" s="53"/>
      <c r="J39" s="100">
        <f>SUM(J30:J37)</f>
        <v>0</v>
      </c>
      <c r="K39" s="101"/>
      <c r="L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22" t="s">
        <v>92</v>
      </c>
      <c r="D45" s="30"/>
      <c r="E45" s="30"/>
      <c r="F45" s="30"/>
      <c r="G45" s="30"/>
      <c r="H45" s="30"/>
      <c r="I45" s="30"/>
      <c r="J45" s="30"/>
      <c r="K45" s="30"/>
      <c r="L45" s="8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7" t="s">
        <v>14</v>
      </c>
      <c r="D47" s="30"/>
      <c r="E47" s="30"/>
      <c r="F47" s="30"/>
      <c r="G47" s="30"/>
      <c r="H47" s="30"/>
      <c r="I47" s="30"/>
      <c r="J47" s="30"/>
      <c r="K47" s="30"/>
      <c r="L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0"/>
      <c r="D48" s="30"/>
      <c r="E48" s="225" t="str">
        <f>E7</f>
        <v>Oprava přívodního vodovodního řadu Břilice</v>
      </c>
      <c r="F48" s="226"/>
      <c r="G48" s="226"/>
      <c r="H48" s="226"/>
      <c r="I48" s="30"/>
      <c r="J48" s="30"/>
      <c r="K48" s="30"/>
      <c r="L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7" t="s">
        <v>90</v>
      </c>
      <c r="D49" s="30"/>
      <c r="E49" s="30"/>
      <c r="F49" s="30"/>
      <c r="G49" s="30"/>
      <c r="H49" s="30"/>
      <c r="I49" s="30"/>
      <c r="J49" s="30"/>
      <c r="K49" s="30"/>
      <c r="L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15" t="str">
        <f>E9</f>
        <v>SO 01 - Vodovod - 1. část</v>
      </c>
      <c r="F50" s="224"/>
      <c r="G50" s="224"/>
      <c r="H50" s="224"/>
      <c r="I50" s="30"/>
      <c r="J50" s="30"/>
      <c r="K50" s="30"/>
      <c r="L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7" t="s">
        <v>18</v>
      </c>
      <c r="D52" s="30"/>
      <c r="E52" s="30"/>
      <c r="F52" s="25" t="str">
        <f>F12</f>
        <v>Břilice</v>
      </c>
      <c r="G52" s="30"/>
      <c r="H52" s="30"/>
      <c r="I52" s="27" t="s">
        <v>20</v>
      </c>
      <c r="J52" s="48" t="str">
        <f>IF(J12="","",J12)</f>
        <v>7. 9. 2020</v>
      </c>
      <c r="K52" s="30"/>
      <c r="L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40.15" customHeight="1">
      <c r="A54" s="30"/>
      <c r="B54" s="31"/>
      <c r="C54" s="27" t="s">
        <v>22</v>
      </c>
      <c r="D54" s="30"/>
      <c r="E54" s="30"/>
      <c r="F54" s="25" t="str">
        <f>E15</f>
        <v xml:space="preserve"> </v>
      </c>
      <c r="G54" s="30"/>
      <c r="H54" s="30"/>
      <c r="I54" s="27" t="s">
        <v>27</v>
      </c>
      <c r="J54" s="28" t="str">
        <f>E21</f>
        <v>Ing.Jana Máchová - vodohospodářská projekce</v>
      </c>
      <c r="K54" s="30"/>
      <c r="L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7" t="s">
        <v>26</v>
      </c>
      <c r="D55" s="30"/>
      <c r="E55" s="30"/>
      <c r="F55" s="25" t="str">
        <f>IF(E18="","",E18)</f>
        <v xml:space="preserve"> </v>
      </c>
      <c r="G55" s="30"/>
      <c r="H55" s="30"/>
      <c r="I55" s="27" t="s">
        <v>32</v>
      </c>
      <c r="J55" s="28" t="str">
        <f>E24</f>
        <v xml:space="preserve"> </v>
      </c>
      <c r="K55" s="30"/>
      <c r="L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102" t="s">
        <v>93</v>
      </c>
      <c r="D57" s="96"/>
      <c r="E57" s="96"/>
      <c r="F57" s="96"/>
      <c r="G57" s="96"/>
      <c r="H57" s="96"/>
      <c r="I57" s="96"/>
      <c r="J57" s="103" t="s">
        <v>94</v>
      </c>
      <c r="K57" s="96"/>
      <c r="L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104" t="s">
        <v>67</v>
      </c>
      <c r="D59" s="30"/>
      <c r="E59" s="30"/>
      <c r="F59" s="30"/>
      <c r="G59" s="30"/>
      <c r="H59" s="30"/>
      <c r="I59" s="30"/>
      <c r="J59" s="64">
        <f>J104</f>
        <v>0</v>
      </c>
      <c r="K59" s="30"/>
      <c r="L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95</v>
      </c>
    </row>
    <row r="60" spans="1:47" s="9" customFormat="1" ht="24.95" customHeight="1">
      <c r="B60" s="105"/>
      <c r="D60" s="106" t="s">
        <v>96</v>
      </c>
      <c r="E60" s="107"/>
      <c r="F60" s="107"/>
      <c r="G60" s="107"/>
      <c r="H60" s="107"/>
      <c r="I60" s="107"/>
      <c r="J60" s="108">
        <f>J105</f>
        <v>0</v>
      </c>
      <c r="L60" s="105"/>
    </row>
    <row r="61" spans="1:47" s="10" customFormat="1" ht="19.899999999999999" customHeight="1">
      <c r="B61" s="109"/>
      <c r="D61" s="110" t="s">
        <v>97</v>
      </c>
      <c r="E61" s="111"/>
      <c r="F61" s="111"/>
      <c r="G61" s="111"/>
      <c r="H61" s="111"/>
      <c r="I61" s="111"/>
      <c r="J61" s="112">
        <f>J106</f>
        <v>0</v>
      </c>
      <c r="L61" s="109"/>
    </row>
    <row r="62" spans="1:47" s="10" customFormat="1" ht="14.85" customHeight="1">
      <c r="B62" s="109"/>
      <c r="D62" s="110" t="s">
        <v>98</v>
      </c>
      <c r="E62" s="111"/>
      <c r="F62" s="111"/>
      <c r="G62" s="111"/>
      <c r="H62" s="111"/>
      <c r="I62" s="111"/>
      <c r="J62" s="112">
        <f>J107</f>
        <v>0</v>
      </c>
      <c r="L62" s="109"/>
    </row>
    <row r="63" spans="1:47" s="10" customFormat="1" ht="14.85" customHeight="1">
      <c r="B63" s="109"/>
      <c r="D63" s="110" t="s">
        <v>99</v>
      </c>
      <c r="E63" s="111"/>
      <c r="F63" s="111"/>
      <c r="G63" s="111"/>
      <c r="H63" s="111"/>
      <c r="I63" s="111"/>
      <c r="J63" s="112">
        <f>J127</f>
        <v>0</v>
      </c>
      <c r="L63" s="109"/>
    </row>
    <row r="64" spans="1:47" s="10" customFormat="1" ht="14.85" customHeight="1">
      <c r="B64" s="109"/>
      <c r="D64" s="110" t="s">
        <v>100</v>
      </c>
      <c r="E64" s="111"/>
      <c r="F64" s="111"/>
      <c r="G64" s="111"/>
      <c r="H64" s="111"/>
      <c r="I64" s="111"/>
      <c r="J64" s="112">
        <f>J132</f>
        <v>0</v>
      </c>
      <c r="L64" s="109"/>
    </row>
    <row r="65" spans="2:12" s="10" customFormat="1" ht="14.85" customHeight="1">
      <c r="B65" s="109"/>
      <c r="D65" s="110" t="s">
        <v>101</v>
      </c>
      <c r="E65" s="111"/>
      <c r="F65" s="111"/>
      <c r="G65" s="111"/>
      <c r="H65" s="111"/>
      <c r="I65" s="111"/>
      <c r="J65" s="112">
        <f>J183</f>
        <v>0</v>
      </c>
      <c r="L65" s="109"/>
    </row>
    <row r="66" spans="2:12" s="10" customFormat="1" ht="14.85" customHeight="1">
      <c r="B66" s="109"/>
      <c r="D66" s="110" t="s">
        <v>102</v>
      </c>
      <c r="E66" s="111"/>
      <c r="F66" s="111"/>
      <c r="G66" s="111"/>
      <c r="H66" s="111"/>
      <c r="I66" s="111"/>
      <c r="J66" s="112">
        <f>J184</f>
        <v>0</v>
      </c>
      <c r="L66" s="109"/>
    </row>
    <row r="67" spans="2:12" s="10" customFormat="1" ht="14.85" customHeight="1">
      <c r="B67" s="109"/>
      <c r="D67" s="110" t="s">
        <v>103</v>
      </c>
      <c r="E67" s="111"/>
      <c r="F67" s="111"/>
      <c r="G67" s="111"/>
      <c r="H67" s="111"/>
      <c r="I67" s="111"/>
      <c r="J67" s="112">
        <f>J217</f>
        <v>0</v>
      </c>
      <c r="L67" s="109"/>
    </row>
    <row r="68" spans="2:12" s="10" customFormat="1" ht="14.85" customHeight="1">
      <c r="B68" s="109"/>
      <c r="D68" s="110" t="s">
        <v>104</v>
      </c>
      <c r="E68" s="111"/>
      <c r="F68" s="111"/>
      <c r="G68" s="111"/>
      <c r="H68" s="111"/>
      <c r="I68" s="111"/>
      <c r="J68" s="112">
        <f>J242</f>
        <v>0</v>
      </c>
      <c r="L68" s="109"/>
    </row>
    <row r="69" spans="2:12" s="10" customFormat="1" ht="14.85" customHeight="1">
      <c r="B69" s="109"/>
      <c r="D69" s="110" t="s">
        <v>105</v>
      </c>
      <c r="E69" s="111"/>
      <c r="F69" s="111"/>
      <c r="G69" s="111"/>
      <c r="H69" s="111"/>
      <c r="I69" s="111"/>
      <c r="J69" s="112">
        <f>J261</f>
        <v>0</v>
      </c>
      <c r="L69" s="109"/>
    </row>
    <row r="70" spans="2:12" s="10" customFormat="1" ht="19.899999999999999" customHeight="1">
      <c r="B70" s="109"/>
      <c r="D70" s="110" t="s">
        <v>106</v>
      </c>
      <c r="E70" s="111"/>
      <c r="F70" s="111"/>
      <c r="G70" s="111"/>
      <c r="H70" s="111"/>
      <c r="I70" s="111"/>
      <c r="J70" s="112">
        <f>J270</f>
        <v>0</v>
      </c>
      <c r="L70" s="109"/>
    </row>
    <row r="71" spans="2:12" s="10" customFormat="1" ht="14.85" customHeight="1">
      <c r="B71" s="109"/>
      <c r="D71" s="110" t="s">
        <v>107</v>
      </c>
      <c r="E71" s="111"/>
      <c r="F71" s="111"/>
      <c r="G71" s="111"/>
      <c r="H71" s="111"/>
      <c r="I71" s="111"/>
      <c r="J71" s="112">
        <f>J271</f>
        <v>0</v>
      </c>
      <c r="L71" s="109"/>
    </row>
    <row r="72" spans="2:12" s="10" customFormat="1" ht="19.899999999999999" customHeight="1">
      <c r="B72" s="109"/>
      <c r="D72" s="110" t="s">
        <v>108</v>
      </c>
      <c r="E72" s="111"/>
      <c r="F72" s="111"/>
      <c r="G72" s="111"/>
      <c r="H72" s="111"/>
      <c r="I72" s="111"/>
      <c r="J72" s="112">
        <f>J283</f>
        <v>0</v>
      </c>
      <c r="L72" s="109"/>
    </row>
    <row r="73" spans="2:12" s="10" customFormat="1" ht="14.85" customHeight="1">
      <c r="B73" s="109"/>
      <c r="D73" s="110" t="s">
        <v>109</v>
      </c>
      <c r="E73" s="111"/>
      <c r="F73" s="111"/>
      <c r="G73" s="111"/>
      <c r="H73" s="111"/>
      <c r="I73" s="111"/>
      <c r="J73" s="112">
        <f>J284</f>
        <v>0</v>
      </c>
      <c r="L73" s="109"/>
    </row>
    <row r="74" spans="2:12" s="10" customFormat="1" ht="19.899999999999999" customHeight="1">
      <c r="B74" s="109"/>
      <c r="D74" s="110" t="s">
        <v>110</v>
      </c>
      <c r="E74" s="111"/>
      <c r="F74" s="111"/>
      <c r="G74" s="111"/>
      <c r="H74" s="111"/>
      <c r="I74" s="111"/>
      <c r="J74" s="112">
        <f>J298</f>
        <v>0</v>
      </c>
      <c r="L74" s="109"/>
    </row>
    <row r="75" spans="2:12" s="10" customFormat="1" ht="14.85" customHeight="1">
      <c r="B75" s="109"/>
      <c r="D75" s="110" t="s">
        <v>111</v>
      </c>
      <c r="E75" s="111"/>
      <c r="F75" s="111"/>
      <c r="G75" s="111"/>
      <c r="H75" s="111"/>
      <c r="I75" s="111"/>
      <c r="J75" s="112">
        <f>J299</f>
        <v>0</v>
      </c>
      <c r="L75" s="109"/>
    </row>
    <row r="76" spans="2:12" s="10" customFormat="1" ht="14.85" customHeight="1">
      <c r="B76" s="109"/>
      <c r="D76" s="110" t="s">
        <v>112</v>
      </c>
      <c r="E76" s="111"/>
      <c r="F76" s="111"/>
      <c r="G76" s="111"/>
      <c r="H76" s="111"/>
      <c r="I76" s="111"/>
      <c r="J76" s="112">
        <f>J332</f>
        <v>0</v>
      </c>
      <c r="L76" s="109"/>
    </row>
    <row r="77" spans="2:12" s="10" customFormat="1" ht="14.85" customHeight="1">
      <c r="B77" s="109"/>
      <c r="D77" s="110" t="s">
        <v>113</v>
      </c>
      <c r="E77" s="111"/>
      <c r="F77" s="111"/>
      <c r="G77" s="111"/>
      <c r="H77" s="111"/>
      <c r="I77" s="111"/>
      <c r="J77" s="112">
        <f>J365</f>
        <v>0</v>
      </c>
      <c r="L77" s="109"/>
    </row>
    <row r="78" spans="2:12" s="10" customFormat="1" ht="19.899999999999999" customHeight="1">
      <c r="B78" s="109"/>
      <c r="D78" s="110" t="s">
        <v>114</v>
      </c>
      <c r="E78" s="111"/>
      <c r="F78" s="111"/>
      <c r="G78" s="111"/>
      <c r="H78" s="111"/>
      <c r="I78" s="111"/>
      <c r="J78" s="112">
        <f>J457</f>
        <v>0</v>
      </c>
      <c r="L78" s="109"/>
    </row>
    <row r="79" spans="2:12" s="10" customFormat="1" ht="19.899999999999999" customHeight="1">
      <c r="B79" s="109"/>
      <c r="D79" s="110" t="s">
        <v>115</v>
      </c>
      <c r="E79" s="111"/>
      <c r="F79" s="111"/>
      <c r="G79" s="111"/>
      <c r="H79" s="111"/>
      <c r="I79" s="111"/>
      <c r="J79" s="112">
        <f>J545</f>
        <v>0</v>
      </c>
      <c r="L79" s="109"/>
    </row>
    <row r="80" spans="2:12" s="10" customFormat="1" ht="19.899999999999999" customHeight="1">
      <c r="B80" s="109"/>
      <c r="D80" s="110" t="s">
        <v>116</v>
      </c>
      <c r="E80" s="111"/>
      <c r="F80" s="111"/>
      <c r="G80" s="111"/>
      <c r="H80" s="111"/>
      <c r="I80" s="111"/>
      <c r="J80" s="112">
        <f>J546</f>
        <v>0</v>
      </c>
      <c r="L80" s="109"/>
    </row>
    <row r="81" spans="1:31" s="9" customFormat="1" ht="24.95" customHeight="1">
      <c r="B81" s="105"/>
      <c r="D81" s="106" t="s">
        <v>117</v>
      </c>
      <c r="E81" s="107"/>
      <c r="F81" s="107"/>
      <c r="G81" s="107"/>
      <c r="H81" s="107"/>
      <c r="I81" s="107"/>
      <c r="J81" s="108">
        <f>J555</f>
        <v>0</v>
      </c>
      <c r="L81" s="105"/>
    </row>
    <row r="82" spans="1:31" s="10" customFormat="1" ht="19.899999999999999" customHeight="1">
      <c r="B82" s="109"/>
      <c r="D82" s="110" t="s">
        <v>118</v>
      </c>
      <c r="E82" s="111"/>
      <c r="F82" s="111"/>
      <c r="G82" s="111"/>
      <c r="H82" s="111"/>
      <c r="I82" s="111"/>
      <c r="J82" s="112">
        <f>J556</f>
        <v>0</v>
      </c>
      <c r="L82" s="109"/>
    </row>
    <row r="83" spans="1:31" s="10" customFormat="1" ht="19.899999999999999" customHeight="1">
      <c r="B83" s="109"/>
      <c r="D83" s="110" t="s">
        <v>119</v>
      </c>
      <c r="E83" s="111"/>
      <c r="F83" s="111"/>
      <c r="G83" s="111"/>
      <c r="H83" s="111"/>
      <c r="I83" s="111"/>
      <c r="J83" s="112">
        <f>J569</f>
        <v>0</v>
      </c>
      <c r="L83" s="109"/>
    </row>
    <row r="84" spans="1:31" s="10" customFormat="1" ht="19.899999999999999" customHeight="1">
      <c r="B84" s="109"/>
      <c r="D84" s="110" t="s">
        <v>120</v>
      </c>
      <c r="E84" s="111"/>
      <c r="F84" s="111"/>
      <c r="G84" s="111"/>
      <c r="H84" s="111"/>
      <c r="I84" s="111"/>
      <c r="J84" s="112">
        <f>J573</f>
        <v>0</v>
      </c>
      <c r="L84" s="109"/>
    </row>
    <row r="85" spans="1:31" s="2" customFormat="1" ht="21.75" customHeight="1">
      <c r="A85" s="30"/>
      <c r="B85" s="31"/>
      <c r="C85" s="30"/>
      <c r="D85" s="30"/>
      <c r="E85" s="30"/>
      <c r="F85" s="30"/>
      <c r="G85" s="30"/>
      <c r="H85" s="30"/>
      <c r="I85" s="30"/>
      <c r="J85" s="30"/>
      <c r="K85" s="30"/>
      <c r="L85" s="88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2" customFormat="1" ht="6.95" customHeight="1">
      <c r="A86" s="30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88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90" spans="1:31" s="2" customFormat="1" ht="6.95" customHeight="1">
      <c r="A90" s="30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88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24.95" customHeight="1">
      <c r="A91" s="30"/>
      <c r="B91" s="31"/>
      <c r="C91" s="22" t="s">
        <v>121</v>
      </c>
      <c r="D91" s="30"/>
      <c r="E91" s="30"/>
      <c r="F91" s="30"/>
      <c r="G91" s="30"/>
      <c r="H91" s="30"/>
      <c r="I91" s="30"/>
      <c r="J91" s="30"/>
      <c r="K91" s="30"/>
      <c r="L91" s="88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88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2" customHeight="1">
      <c r="A93" s="30"/>
      <c r="B93" s="31"/>
      <c r="C93" s="27" t="s">
        <v>14</v>
      </c>
      <c r="D93" s="30"/>
      <c r="E93" s="30"/>
      <c r="F93" s="30"/>
      <c r="G93" s="30"/>
      <c r="H93" s="30"/>
      <c r="I93" s="30"/>
      <c r="J93" s="30"/>
      <c r="K93" s="30"/>
      <c r="L93" s="88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6.5" customHeight="1">
      <c r="A94" s="30"/>
      <c r="B94" s="31"/>
      <c r="C94" s="30"/>
      <c r="D94" s="30"/>
      <c r="E94" s="225" t="str">
        <f>E7</f>
        <v>Oprava přívodního vodovodního řadu Břilice</v>
      </c>
      <c r="F94" s="226"/>
      <c r="G94" s="226"/>
      <c r="H94" s="226"/>
      <c r="I94" s="30"/>
      <c r="J94" s="30"/>
      <c r="K94" s="30"/>
      <c r="L94" s="88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2" customHeight="1">
      <c r="A95" s="30"/>
      <c r="B95" s="31"/>
      <c r="C95" s="27" t="s">
        <v>90</v>
      </c>
      <c r="D95" s="30"/>
      <c r="E95" s="30"/>
      <c r="F95" s="30"/>
      <c r="G95" s="30"/>
      <c r="H95" s="30"/>
      <c r="I95" s="30"/>
      <c r="J95" s="30"/>
      <c r="K95" s="30"/>
      <c r="L95" s="88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16.5" customHeight="1">
      <c r="A96" s="30"/>
      <c r="B96" s="31"/>
      <c r="C96" s="30"/>
      <c r="D96" s="30"/>
      <c r="E96" s="215" t="str">
        <f>E9</f>
        <v>SO 01 - Vodovod - 1. část</v>
      </c>
      <c r="F96" s="224"/>
      <c r="G96" s="224"/>
      <c r="H96" s="224"/>
      <c r="I96" s="30"/>
      <c r="J96" s="30"/>
      <c r="K96" s="30"/>
      <c r="L96" s="88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65" s="2" customFormat="1" ht="6.9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88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65" s="2" customFormat="1" ht="12" customHeight="1">
      <c r="A98" s="30"/>
      <c r="B98" s="31"/>
      <c r="C98" s="27" t="s">
        <v>18</v>
      </c>
      <c r="D98" s="30"/>
      <c r="E98" s="30"/>
      <c r="F98" s="25" t="str">
        <f>F12</f>
        <v>Břilice</v>
      </c>
      <c r="G98" s="30"/>
      <c r="H98" s="30"/>
      <c r="I98" s="27" t="s">
        <v>20</v>
      </c>
      <c r="J98" s="48" t="str">
        <f>IF(J12="","",J12)</f>
        <v>7. 9. 2020</v>
      </c>
      <c r="K98" s="30"/>
      <c r="L98" s="88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65" s="2" customFormat="1" ht="6.95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88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65" s="2" customFormat="1" ht="40.15" customHeight="1">
      <c r="A100" s="30"/>
      <c r="B100" s="31"/>
      <c r="C100" s="27" t="s">
        <v>22</v>
      </c>
      <c r="D100" s="30"/>
      <c r="E100" s="30"/>
      <c r="F100" s="25" t="str">
        <f>E15</f>
        <v xml:space="preserve"> </v>
      </c>
      <c r="G100" s="30"/>
      <c r="H100" s="30"/>
      <c r="I100" s="27" t="s">
        <v>27</v>
      </c>
      <c r="J100" s="28" t="str">
        <f>E21</f>
        <v>Ing.Jana Máchová - vodohospodářská projekce</v>
      </c>
      <c r="K100" s="30"/>
      <c r="L100" s="88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65" s="2" customFormat="1" ht="15.2" customHeight="1">
      <c r="A101" s="30"/>
      <c r="B101" s="31"/>
      <c r="C101" s="27" t="s">
        <v>26</v>
      </c>
      <c r="D101" s="30"/>
      <c r="E101" s="30"/>
      <c r="F101" s="25" t="str">
        <f>IF(E18="","",E18)</f>
        <v xml:space="preserve"> </v>
      </c>
      <c r="G101" s="30"/>
      <c r="H101" s="30"/>
      <c r="I101" s="27" t="s">
        <v>32</v>
      </c>
      <c r="J101" s="28" t="str">
        <f>E24</f>
        <v xml:space="preserve"> </v>
      </c>
      <c r="K101" s="30"/>
      <c r="L101" s="88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65" s="2" customFormat="1" ht="10.35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88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65" s="11" customFormat="1" ht="29.25" customHeight="1">
      <c r="A103" s="113"/>
      <c r="B103" s="114"/>
      <c r="C103" s="115" t="s">
        <v>122</v>
      </c>
      <c r="D103" s="116" t="s">
        <v>54</v>
      </c>
      <c r="E103" s="116" t="s">
        <v>50</v>
      </c>
      <c r="F103" s="116" t="s">
        <v>51</v>
      </c>
      <c r="G103" s="116" t="s">
        <v>123</v>
      </c>
      <c r="H103" s="116" t="s">
        <v>124</v>
      </c>
      <c r="I103" s="116" t="s">
        <v>125</v>
      </c>
      <c r="J103" s="116" t="s">
        <v>94</v>
      </c>
      <c r="K103" s="117" t="s">
        <v>126</v>
      </c>
      <c r="L103" s="118"/>
      <c r="M103" s="55" t="s">
        <v>3</v>
      </c>
      <c r="N103" s="56" t="s">
        <v>39</v>
      </c>
      <c r="O103" s="56" t="s">
        <v>127</v>
      </c>
      <c r="P103" s="56" t="s">
        <v>128</v>
      </c>
      <c r="Q103" s="56" t="s">
        <v>129</v>
      </c>
      <c r="R103" s="56" t="s">
        <v>130</v>
      </c>
      <c r="S103" s="56" t="s">
        <v>131</v>
      </c>
      <c r="T103" s="57" t="s">
        <v>132</v>
      </c>
      <c r="U103" s="113"/>
      <c r="V103" s="113"/>
      <c r="W103" s="113"/>
      <c r="X103" s="113"/>
      <c r="Y103" s="113"/>
      <c r="Z103" s="113"/>
      <c r="AA103" s="113"/>
      <c r="AB103" s="113"/>
      <c r="AC103" s="113"/>
      <c r="AD103" s="113"/>
      <c r="AE103" s="113"/>
    </row>
    <row r="104" spans="1:65" s="2" customFormat="1" ht="22.9" customHeight="1">
      <c r="A104" s="30"/>
      <c r="B104" s="31"/>
      <c r="C104" s="62" t="s">
        <v>133</v>
      </c>
      <c r="D104" s="30"/>
      <c r="E104" s="30"/>
      <c r="F104" s="30"/>
      <c r="G104" s="30"/>
      <c r="H104" s="30"/>
      <c r="I104" s="30"/>
      <c r="J104" s="119">
        <f>BK104</f>
        <v>0</v>
      </c>
      <c r="K104" s="30"/>
      <c r="L104" s="31"/>
      <c r="M104" s="58"/>
      <c r="N104" s="49"/>
      <c r="O104" s="59"/>
      <c r="P104" s="120">
        <f>P105+P555</f>
        <v>3281.8918980000003</v>
      </c>
      <c r="Q104" s="59"/>
      <c r="R104" s="120">
        <f>R105+R555</f>
        <v>13.67491908</v>
      </c>
      <c r="S104" s="59"/>
      <c r="T104" s="121">
        <f>T105+T555</f>
        <v>25.7334</v>
      </c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T104" s="18" t="s">
        <v>68</v>
      </c>
      <c r="AU104" s="18" t="s">
        <v>95</v>
      </c>
      <c r="BK104" s="122">
        <f>BK105+BK555</f>
        <v>0</v>
      </c>
    </row>
    <row r="105" spans="1:65" s="12" customFormat="1" ht="25.9" customHeight="1">
      <c r="B105" s="123"/>
      <c r="D105" s="124" t="s">
        <v>68</v>
      </c>
      <c r="E105" s="125" t="s">
        <v>134</v>
      </c>
      <c r="F105" s="125" t="s">
        <v>135</v>
      </c>
      <c r="J105" s="126">
        <f>BK105</f>
        <v>0</v>
      </c>
      <c r="L105" s="123"/>
      <c r="M105" s="127"/>
      <c r="N105" s="128"/>
      <c r="O105" s="128"/>
      <c r="P105" s="129">
        <f>P106+P270+P283+P298+P457+P545+P546</f>
        <v>3281.8918980000003</v>
      </c>
      <c r="Q105" s="128"/>
      <c r="R105" s="129">
        <f>R106+R270+R283+R298+R457+R545+R546</f>
        <v>13.67491908</v>
      </c>
      <c r="S105" s="128"/>
      <c r="T105" s="130">
        <f>T106+T270+T283+T298+T457+T545+T546</f>
        <v>25.7334</v>
      </c>
      <c r="AR105" s="124" t="s">
        <v>77</v>
      </c>
      <c r="AT105" s="131" t="s">
        <v>68</v>
      </c>
      <c r="AU105" s="131" t="s">
        <v>69</v>
      </c>
      <c r="AY105" s="124" t="s">
        <v>136</v>
      </c>
      <c r="BK105" s="132">
        <f>BK106+BK270+BK283+BK298+BK457+BK545+BK546</f>
        <v>0</v>
      </c>
    </row>
    <row r="106" spans="1:65" s="12" customFormat="1" ht="22.9" customHeight="1">
      <c r="B106" s="123"/>
      <c r="D106" s="124" t="s">
        <v>68</v>
      </c>
      <c r="E106" s="133" t="s">
        <v>77</v>
      </c>
      <c r="F106" s="133" t="s">
        <v>137</v>
      </c>
      <c r="J106" s="134">
        <f>BK106</f>
        <v>0</v>
      </c>
      <c r="L106" s="123"/>
      <c r="M106" s="127"/>
      <c r="N106" s="128"/>
      <c r="O106" s="128"/>
      <c r="P106" s="129">
        <f>P107+P127+P132+P183+P184+P217+P242+P261</f>
        <v>2604.0547190000002</v>
      </c>
      <c r="Q106" s="128"/>
      <c r="R106" s="129">
        <f>R107+R127+R132+R183+R184+R217+R242+R261</f>
        <v>1.56833304</v>
      </c>
      <c r="S106" s="128"/>
      <c r="T106" s="130">
        <f>T107+T127+T132+T183+T184+T217+T242+T261</f>
        <v>0</v>
      </c>
      <c r="AR106" s="124" t="s">
        <v>77</v>
      </c>
      <c r="AT106" s="131" t="s">
        <v>68</v>
      </c>
      <c r="AU106" s="131" t="s">
        <v>77</v>
      </c>
      <c r="AY106" s="124" t="s">
        <v>136</v>
      </c>
      <c r="BK106" s="132">
        <f>BK107+BK127+BK132+BK183+BK184+BK217+BK242+BK261</f>
        <v>0</v>
      </c>
    </row>
    <row r="107" spans="1:65" s="12" customFormat="1" ht="20.85" customHeight="1">
      <c r="B107" s="123"/>
      <c r="D107" s="124" t="s">
        <v>68</v>
      </c>
      <c r="E107" s="133" t="s">
        <v>138</v>
      </c>
      <c r="F107" s="133" t="s">
        <v>139</v>
      </c>
      <c r="J107" s="134">
        <f>BK107</f>
        <v>0</v>
      </c>
      <c r="L107" s="123"/>
      <c r="M107" s="127"/>
      <c r="N107" s="128"/>
      <c r="O107" s="128"/>
      <c r="P107" s="129">
        <f>SUM(P108:P126)</f>
        <v>13.3873</v>
      </c>
      <c r="Q107" s="128"/>
      <c r="R107" s="129">
        <f>SUM(R108:R126)</f>
        <v>0.20463000000000003</v>
      </c>
      <c r="S107" s="128"/>
      <c r="T107" s="130">
        <f>SUM(T108:T126)</f>
        <v>0</v>
      </c>
      <c r="AR107" s="124" t="s">
        <v>77</v>
      </c>
      <c r="AT107" s="131" t="s">
        <v>68</v>
      </c>
      <c r="AU107" s="131" t="s">
        <v>79</v>
      </c>
      <c r="AY107" s="124" t="s">
        <v>136</v>
      </c>
      <c r="BK107" s="132">
        <f>SUM(BK108:BK126)</f>
        <v>0</v>
      </c>
    </row>
    <row r="108" spans="1:65" s="2" customFormat="1" ht="24.2" customHeight="1">
      <c r="A108" s="30"/>
      <c r="B108" s="135"/>
      <c r="C108" s="136" t="s">
        <v>77</v>
      </c>
      <c r="D108" s="136" t="s">
        <v>140</v>
      </c>
      <c r="E108" s="137" t="s">
        <v>141</v>
      </c>
      <c r="F108" s="138" t="s">
        <v>142</v>
      </c>
      <c r="G108" s="139" t="s">
        <v>143</v>
      </c>
      <c r="H108" s="140">
        <v>56</v>
      </c>
      <c r="I108" s="141"/>
      <c r="J108" s="141">
        <f>ROUND(I108*H108,2)</f>
        <v>0</v>
      </c>
      <c r="K108" s="138" t="s">
        <v>144</v>
      </c>
      <c r="L108" s="31"/>
      <c r="M108" s="142" t="s">
        <v>3</v>
      </c>
      <c r="N108" s="143" t="s">
        <v>40</v>
      </c>
      <c r="O108" s="144">
        <v>0.184</v>
      </c>
      <c r="P108" s="144">
        <f>O108*H108</f>
        <v>10.304</v>
      </c>
      <c r="Q108" s="144">
        <v>3.0000000000000001E-5</v>
      </c>
      <c r="R108" s="144">
        <f>Q108*H108</f>
        <v>1.6800000000000001E-3</v>
      </c>
      <c r="S108" s="144">
        <v>0</v>
      </c>
      <c r="T108" s="145">
        <f>S108*H108</f>
        <v>0</v>
      </c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R108" s="146" t="s">
        <v>145</v>
      </c>
      <c r="AT108" s="146" t="s">
        <v>140</v>
      </c>
      <c r="AU108" s="146" t="s">
        <v>146</v>
      </c>
      <c r="AY108" s="18" t="s">
        <v>136</v>
      </c>
      <c r="BE108" s="147">
        <f>IF(N108="základní",J108,0)</f>
        <v>0</v>
      </c>
      <c r="BF108" s="147">
        <f>IF(N108="snížená",J108,0)</f>
        <v>0</v>
      </c>
      <c r="BG108" s="147">
        <f>IF(N108="zákl. přenesená",J108,0)</f>
        <v>0</v>
      </c>
      <c r="BH108" s="147">
        <f>IF(N108="sníž. přenesená",J108,0)</f>
        <v>0</v>
      </c>
      <c r="BI108" s="147">
        <f>IF(N108="nulová",J108,0)</f>
        <v>0</v>
      </c>
      <c r="BJ108" s="18" t="s">
        <v>77</v>
      </c>
      <c r="BK108" s="147">
        <f>ROUND(I108*H108,2)</f>
        <v>0</v>
      </c>
      <c r="BL108" s="18" t="s">
        <v>145</v>
      </c>
      <c r="BM108" s="146" t="s">
        <v>147</v>
      </c>
    </row>
    <row r="109" spans="1:65" s="13" customFormat="1">
      <c r="B109" s="148"/>
      <c r="D109" s="149" t="s">
        <v>148</v>
      </c>
      <c r="E109" s="150" t="s">
        <v>3</v>
      </c>
      <c r="F109" s="151" t="s">
        <v>149</v>
      </c>
      <c r="H109" s="150" t="s">
        <v>3</v>
      </c>
      <c r="L109" s="148"/>
      <c r="M109" s="152"/>
      <c r="N109" s="153"/>
      <c r="O109" s="153"/>
      <c r="P109" s="153"/>
      <c r="Q109" s="153"/>
      <c r="R109" s="153"/>
      <c r="S109" s="153"/>
      <c r="T109" s="154"/>
      <c r="AT109" s="150" t="s">
        <v>148</v>
      </c>
      <c r="AU109" s="150" t="s">
        <v>146</v>
      </c>
      <c r="AV109" s="13" t="s">
        <v>77</v>
      </c>
      <c r="AW109" s="13" t="s">
        <v>31</v>
      </c>
      <c r="AX109" s="13" t="s">
        <v>69</v>
      </c>
      <c r="AY109" s="150" t="s">
        <v>136</v>
      </c>
    </row>
    <row r="110" spans="1:65" s="14" customFormat="1">
      <c r="B110" s="155"/>
      <c r="D110" s="149" t="s">
        <v>148</v>
      </c>
      <c r="E110" s="156" t="s">
        <v>3</v>
      </c>
      <c r="F110" s="157" t="s">
        <v>150</v>
      </c>
      <c r="H110" s="158">
        <v>56</v>
      </c>
      <c r="L110" s="155"/>
      <c r="M110" s="159"/>
      <c r="N110" s="160"/>
      <c r="O110" s="160"/>
      <c r="P110" s="160"/>
      <c r="Q110" s="160"/>
      <c r="R110" s="160"/>
      <c r="S110" s="160"/>
      <c r="T110" s="161"/>
      <c r="AT110" s="156" t="s">
        <v>148</v>
      </c>
      <c r="AU110" s="156" t="s">
        <v>146</v>
      </c>
      <c r="AV110" s="14" t="s">
        <v>79</v>
      </c>
      <c r="AW110" s="14" t="s">
        <v>31</v>
      </c>
      <c r="AX110" s="14" t="s">
        <v>69</v>
      </c>
      <c r="AY110" s="156" t="s">
        <v>136</v>
      </c>
    </row>
    <row r="111" spans="1:65" s="15" customFormat="1">
      <c r="B111" s="162"/>
      <c r="D111" s="149" t="s">
        <v>148</v>
      </c>
      <c r="E111" s="163" t="s">
        <v>3</v>
      </c>
      <c r="F111" s="164" t="s">
        <v>151</v>
      </c>
      <c r="H111" s="165">
        <v>56</v>
      </c>
      <c r="L111" s="162"/>
      <c r="M111" s="166"/>
      <c r="N111" s="167"/>
      <c r="O111" s="167"/>
      <c r="P111" s="167"/>
      <c r="Q111" s="167"/>
      <c r="R111" s="167"/>
      <c r="S111" s="167"/>
      <c r="T111" s="168"/>
      <c r="AT111" s="163" t="s">
        <v>148</v>
      </c>
      <c r="AU111" s="163" t="s">
        <v>146</v>
      </c>
      <c r="AV111" s="15" t="s">
        <v>145</v>
      </c>
      <c r="AW111" s="15" t="s">
        <v>31</v>
      </c>
      <c r="AX111" s="15" t="s">
        <v>77</v>
      </c>
      <c r="AY111" s="163" t="s">
        <v>136</v>
      </c>
    </row>
    <row r="112" spans="1:65" s="2" customFormat="1" ht="37.9" customHeight="1">
      <c r="A112" s="30"/>
      <c r="B112" s="135"/>
      <c r="C112" s="136" t="s">
        <v>79</v>
      </c>
      <c r="D112" s="136" t="s">
        <v>140</v>
      </c>
      <c r="E112" s="137" t="s">
        <v>152</v>
      </c>
      <c r="F112" s="138" t="s">
        <v>153</v>
      </c>
      <c r="G112" s="139" t="s">
        <v>154</v>
      </c>
      <c r="H112" s="140">
        <v>7</v>
      </c>
      <c r="I112" s="141"/>
      <c r="J112" s="141">
        <f>ROUND(I112*H112,2)</f>
        <v>0</v>
      </c>
      <c r="K112" s="138" t="s">
        <v>144</v>
      </c>
      <c r="L112" s="31"/>
      <c r="M112" s="142" t="s">
        <v>3</v>
      </c>
      <c r="N112" s="143" t="s">
        <v>40</v>
      </c>
      <c r="O112" s="144">
        <v>0</v>
      </c>
      <c r="P112" s="144">
        <f>O112*H112</f>
        <v>0</v>
      </c>
      <c r="Q112" s="144">
        <v>0</v>
      </c>
      <c r="R112" s="144">
        <f>Q112*H112</f>
        <v>0</v>
      </c>
      <c r="S112" s="144">
        <v>0</v>
      </c>
      <c r="T112" s="145">
        <f>S112*H112</f>
        <v>0</v>
      </c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R112" s="146" t="s">
        <v>145</v>
      </c>
      <c r="AT112" s="146" t="s">
        <v>140</v>
      </c>
      <c r="AU112" s="146" t="s">
        <v>146</v>
      </c>
      <c r="AY112" s="18" t="s">
        <v>136</v>
      </c>
      <c r="BE112" s="147">
        <f>IF(N112="základní",J112,0)</f>
        <v>0</v>
      </c>
      <c r="BF112" s="147">
        <f>IF(N112="snížená",J112,0)</f>
        <v>0</v>
      </c>
      <c r="BG112" s="147">
        <f>IF(N112="zákl. přenesená",J112,0)</f>
        <v>0</v>
      </c>
      <c r="BH112" s="147">
        <f>IF(N112="sníž. přenesená",J112,0)</f>
        <v>0</v>
      </c>
      <c r="BI112" s="147">
        <f>IF(N112="nulová",J112,0)</f>
        <v>0</v>
      </c>
      <c r="BJ112" s="18" t="s">
        <v>77</v>
      </c>
      <c r="BK112" s="147">
        <f>ROUND(I112*H112,2)</f>
        <v>0</v>
      </c>
      <c r="BL112" s="18" t="s">
        <v>145</v>
      </c>
      <c r="BM112" s="146" t="s">
        <v>155</v>
      </c>
    </row>
    <row r="113" spans="1:65" s="13" customFormat="1">
      <c r="B113" s="148"/>
      <c r="D113" s="149" t="s">
        <v>148</v>
      </c>
      <c r="E113" s="150" t="s">
        <v>3</v>
      </c>
      <c r="F113" s="151" t="s">
        <v>149</v>
      </c>
      <c r="H113" s="150" t="s">
        <v>3</v>
      </c>
      <c r="L113" s="148"/>
      <c r="M113" s="152"/>
      <c r="N113" s="153"/>
      <c r="O113" s="153"/>
      <c r="P113" s="153"/>
      <c r="Q113" s="153"/>
      <c r="R113" s="153"/>
      <c r="S113" s="153"/>
      <c r="T113" s="154"/>
      <c r="AT113" s="150" t="s">
        <v>148</v>
      </c>
      <c r="AU113" s="150" t="s">
        <v>146</v>
      </c>
      <c r="AV113" s="13" t="s">
        <v>77</v>
      </c>
      <c r="AW113" s="13" t="s">
        <v>31</v>
      </c>
      <c r="AX113" s="13" t="s">
        <v>69</v>
      </c>
      <c r="AY113" s="150" t="s">
        <v>136</v>
      </c>
    </row>
    <row r="114" spans="1:65" s="14" customFormat="1">
      <c r="B114" s="155"/>
      <c r="D114" s="149" t="s">
        <v>148</v>
      </c>
      <c r="E114" s="156" t="s">
        <v>3</v>
      </c>
      <c r="F114" s="157" t="s">
        <v>156</v>
      </c>
      <c r="H114" s="158">
        <v>7</v>
      </c>
      <c r="L114" s="155"/>
      <c r="M114" s="159"/>
      <c r="N114" s="160"/>
      <c r="O114" s="160"/>
      <c r="P114" s="160"/>
      <c r="Q114" s="160"/>
      <c r="R114" s="160"/>
      <c r="S114" s="160"/>
      <c r="T114" s="161"/>
      <c r="AT114" s="156" t="s">
        <v>148</v>
      </c>
      <c r="AU114" s="156" t="s">
        <v>146</v>
      </c>
      <c r="AV114" s="14" t="s">
        <v>79</v>
      </c>
      <c r="AW114" s="14" t="s">
        <v>31</v>
      </c>
      <c r="AX114" s="14" t="s">
        <v>69</v>
      </c>
      <c r="AY114" s="156" t="s">
        <v>136</v>
      </c>
    </row>
    <row r="115" spans="1:65" s="15" customFormat="1">
      <c r="B115" s="162"/>
      <c r="D115" s="149" t="s">
        <v>148</v>
      </c>
      <c r="E115" s="163" t="s">
        <v>3</v>
      </c>
      <c r="F115" s="164" t="s">
        <v>151</v>
      </c>
      <c r="H115" s="165">
        <v>7</v>
      </c>
      <c r="L115" s="162"/>
      <c r="M115" s="166"/>
      <c r="N115" s="167"/>
      <c r="O115" s="167"/>
      <c r="P115" s="167"/>
      <c r="Q115" s="167"/>
      <c r="R115" s="167"/>
      <c r="S115" s="167"/>
      <c r="T115" s="168"/>
      <c r="AT115" s="163" t="s">
        <v>148</v>
      </c>
      <c r="AU115" s="163" t="s">
        <v>146</v>
      </c>
      <c r="AV115" s="15" t="s">
        <v>145</v>
      </c>
      <c r="AW115" s="15" t="s">
        <v>31</v>
      </c>
      <c r="AX115" s="15" t="s">
        <v>77</v>
      </c>
      <c r="AY115" s="163" t="s">
        <v>136</v>
      </c>
    </row>
    <row r="116" spans="1:65" s="2" customFormat="1" ht="90" customHeight="1">
      <c r="A116" s="30"/>
      <c r="B116" s="135"/>
      <c r="C116" s="136" t="s">
        <v>146</v>
      </c>
      <c r="D116" s="136" t="s">
        <v>140</v>
      </c>
      <c r="E116" s="137" t="s">
        <v>157</v>
      </c>
      <c r="F116" s="138" t="s">
        <v>158</v>
      </c>
      <c r="G116" s="139" t="s">
        <v>159</v>
      </c>
      <c r="H116" s="140">
        <v>2.2000000000000002</v>
      </c>
      <c r="I116" s="141"/>
      <c r="J116" s="141">
        <f>ROUND(I116*H116,2)</f>
        <v>0</v>
      </c>
      <c r="K116" s="138" t="s">
        <v>144</v>
      </c>
      <c r="L116" s="31"/>
      <c r="M116" s="142" t="s">
        <v>3</v>
      </c>
      <c r="N116" s="143" t="s">
        <v>40</v>
      </c>
      <c r="O116" s="144">
        <v>0.58099999999999996</v>
      </c>
      <c r="P116" s="144">
        <f>O116*H116</f>
        <v>1.2782</v>
      </c>
      <c r="Q116" s="144">
        <v>3.6900000000000002E-2</v>
      </c>
      <c r="R116" s="144">
        <f>Q116*H116</f>
        <v>8.1180000000000016E-2</v>
      </c>
      <c r="S116" s="144">
        <v>0</v>
      </c>
      <c r="T116" s="145">
        <f>S116*H116</f>
        <v>0</v>
      </c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R116" s="146" t="s">
        <v>145</v>
      </c>
      <c r="AT116" s="146" t="s">
        <v>140</v>
      </c>
      <c r="AU116" s="146" t="s">
        <v>146</v>
      </c>
      <c r="AY116" s="18" t="s">
        <v>136</v>
      </c>
      <c r="BE116" s="147">
        <f>IF(N116="základní",J116,0)</f>
        <v>0</v>
      </c>
      <c r="BF116" s="147">
        <f>IF(N116="snížená",J116,0)</f>
        <v>0</v>
      </c>
      <c r="BG116" s="147">
        <f>IF(N116="zákl. přenesená",J116,0)</f>
        <v>0</v>
      </c>
      <c r="BH116" s="147">
        <f>IF(N116="sníž. přenesená",J116,0)</f>
        <v>0</v>
      </c>
      <c r="BI116" s="147">
        <f>IF(N116="nulová",J116,0)</f>
        <v>0</v>
      </c>
      <c r="BJ116" s="18" t="s">
        <v>77</v>
      </c>
      <c r="BK116" s="147">
        <f>ROUND(I116*H116,2)</f>
        <v>0</v>
      </c>
      <c r="BL116" s="18" t="s">
        <v>145</v>
      </c>
      <c r="BM116" s="146" t="s">
        <v>160</v>
      </c>
    </row>
    <row r="117" spans="1:65" s="13" customFormat="1">
      <c r="B117" s="148"/>
      <c r="D117" s="149" t="s">
        <v>148</v>
      </c>
      <c r="E117" s="150" t="s">
        <v>3</v>
      </c>
      <c r="F117" s="151" t="s">
        <v>161</v>
      </c>
      <c r="H117" s="150" t="s">
        <v>3</v>
      </c>
      <c r="L117" s="148"/>
      <c r="M117" s="152"/>
      <c r="N117" s="153"/>
      <c r="O117" s="153"/>
      <c r="P117" s="153"/>
      <c r="Q117" s="153"/>
      <c r="R117" s="153"/>
      <c r="S117" s="153"/>
      <c r="T117" s="154"/>
      <c r="AT117" s="150" t="s">
        <v>148</v>
      </c>
      <c r="AU117" s="150" t="s">
        <v>146</v>
      </c>
      <c r="AV117" s="13" t="s">
        <v>77</v>
      </c>
      <c r="AW117" s="13" t="s">
        <v>31</v>
      </c>
      <c r="AX117" s="13" t="s">
        <v>69</v>
      </c>
      <c r="AY117" s="150" t="s">
        <v>136</v>
      </c>
    </row>
    <row r="118" spans="1:65" s="14" customFormat="1">
      <c r="B118" s="155"/>
      <c r="D118" s="149" t="s">
        <v>148</v>
      </c>
      <c r="E118" s="156" t="s">
        <v>3</v>
      </c>
      <c r="F118" s="157" t="s">
        <v>162</v>
      </c>
      <c r="H118" s="158">
        <v>1.1000000000000001</v>
      </c>
      <c r="L118" s="155"/>
      <c r="M118" s="159"/>
      <c r="N118" s="160"/>
      <c r="O118" s="160"/>
      <c r="P118" s="160"/>
      <c r="Q118" s="160"/>
      <c r="R118" s="160"/>
      <c r="S118" s="160"/>
      <c r="T118" s="161"/>
      <c r="AT118" s="156" t="s">
        <v>148</v>
      </c>
      <c r="AU118" s="156" t="s">
        <v>146</v>
      </c>
      <c r="AV118" s="14" t="s">
        <v>79</v>
      </c>
      <c r="AW118" s="14" t="s">
        <v>31</v>
      </c>
      <c r="AX118" s="14" t="s">
        <v>69</v>
      </c>
      <c r="AY118" s="156" t="s">
        <v>136</v>
      </c>
    </row>
    <row r="119" spans="1:65" s="14" customFormat="1">
      <c r="B119" s="155"/>
      <c r="D119" s="149" t="s">
        <v>148</v>
      </c>
      <c r="E119" s="156" t="s">
        <v>3</v>
      </c>
      <c r="F119" s="157" t="s">
        <v>163</v>
      </c>
      <c r="H119" s="158">
        <v>1.1000000000000001</v>
      </c>
      <c r="L119" s="155"/>
      <c r="M119" s="159"/>
      <c r="N119" s="160"/>
      <c r="O119" s="160"/>
      <c r="P119" s="160"/>
      <c r="Q119" s="160"/>
      <c r="R119" s="160"/>
      <c r="S119" s="160"/>
      <c r="T119" s="161"/>
      <c r="AT119" s="156" t="s">
        <v>148</v>
      </c>
      <c r="AU119" s="156" t="s">
        <v>146</v>
      </c>
      <c r="AV119" s="14" t="s">
        <v>79</v>
      </c>
      <c r="AW119" s="14" t="s">
        <v>31</v>
      </c>
      <c r="AX119" s="14" t="s">
        <v>69</v>
      </c>
      <c r="AY119" s="156" t="s">
        <v>136</v>
      </c>
    </row>
    <row r="120" spans="1:65" s="15" customFormat="1">
      <c r="B120" s="162"/>
      <c r="D120" s="149" t="s">
        <v>148</v>
      </c>
      <c r="E120" s="163" t="s">
        <v>3</v>
      </c>
      <c r="F120" s="164" t="s">
        <v>151</v>
      </c>
      <c r="H120" s="165">
        <v>2.2000000000000002</v>
      </c>
      <c r="L120" s="162"/>
      <c r="M120" s="166"/>
      <c r="N120" s="167"/>
      <c r="O120" s="167"/>
      <c r="P120" s="167"/>
      <c r="Q120" s="167"/>
      <c r="R120" s="167"/>
      <c r="S120" s="167"/>
      <c r="T120" s="168"/>
      <c r="AT120" s="163" t="s">
        <v>148</v>
      </c>
      <c r="AU120" s="163" t="s">
        <v>146</v>
      </c>
      <c r="AV120" s="15" t="s">
        <v>145</v>
      </c>
      <c r="AW120" s="15" t="s">
        <v>31</v>
      </c>
      <c r="AX120" s="15" t="s">
        <v>77</v>
      </c>
      <c r="AY120" s="163" t="s">
        <v>136</v>
      </c>
    </row>
    <row r="121" spans="1:65" s="2" customFormat="1" ht="90" customHeight="1">
      <c r="A121" s="30"/>
      <c r="B121" s="135"/>
      <c r="C121" s="136" t="s">
        <v>145</v>
      </c>
      <c r="D121" s="136" t="s">
        <v>140</v>
      </c>
      <c r="E121" s="137" t="s">
        <v>164</v>
      </c>
      <c r="F121" s="138" t="s">
        <v>165</v>
      </c>
      <c r="G121" s="139" t="s">
        <v>159</v>
      </c>
      <c r="H121" s="140">
        <v>3.3</v>
      </c>
      <c r="I121" s="141"/>
      <c r="J121" s="141">
        <f>ROUND(I121*H121,2)</f>
        <v>0</v>
      </c>
      <c r="K121" s="138" t="s">
        <v>144</v>
      </c>
      <c r="L121" s="31"/>
      <c r="M121" s="142" t="s">
        <v>3</v>
      </c>
      <c r="N121" s="143" t="s">
        <v>40</v>
      </c>
      <c r="O121" s="144">
        <v>0.54700000000000004</v>
      </c>
      <c r="P121" s="144">
        <f>O121*H121</f>
        <v>1.8051000000000001</v>
      </c>
      <c r="Q121" s="144">
        <v>3.6900000000000002E-2</v>
      </c>
      <c r="R121" s="144">
        <f>Q121*H121</f>
        <v>0.12177</v>
      </c>
      <c r="S121" s="144">
        <v>0</v>
      </c>
      <c r="T121" s="145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46" t="s">
        <v>145</v>
      </c>
      <c r="AT121" s="146" t="s">
        <v>140</v>
      </c>
      <c r="AU121" s="146" t="s">
        <v>146</v>
      </c>
      <c r="AY121" s="18" t="s">
        <v>136</v>
      </c>
      <c r="BE121" s="147">
        <f>IF(N121="základní",J121,0)</f>
        <v>0</v>
      </c>
      <c r="BF121" s="147">
        <f>IF(N121="snížená",J121,0)</f>
        <v>0</v>
      </c>
      <c r="BG121" s="147">
        <f>IF(N121="zákl. přenesená",J121,0)</f>
        <v>0</v>
      </c>
      <c r="BH121" s="147">
        <f>IF(N121="sníž. přenesená",J121,0)</f>
        <v>0</v>
      </c>
      <c r="BI121" s="147">
        <f>IF(N121="nulová",J121,0)</f>
        <v>0</v>
      </c>
      <c r="BJ121" s="18" t="s">
        <v>77</v>
      </c>
      <c r="BK121" s="147">
        <f>ROUND(I121*H121,2)</f>
        <v>0</v>
      </c>
      <c r="BL121" s="18" t="s">
        <v>145</v>
      </c>
      <c r="BM121" s="146" t="s">
        <v>166</v>
      </c>
    </row>
    <row r="122" spans="1:65" s="13" customFormat="1">
      <c r="B122" s="148"/>
      <c r="D122" s="149" t="s">
        <v>148</v>
      </c>
      <c r="E122" s="150" t="s">
        <v>3</v>
      </c>
      <c r="F122" s="151" t="s">
        <v>161</v>
      </c>
      <c r="H122" s="150" t="s">
        <v>3</v>
      </c>
      <c r="L122" s="148"/>
      <c r="M122" s="152"/>
      <c r="N122" s="153"/>
      <c r="O122" s="153"/>
      <c r="P122" s="153"/>
      <c r="Q122" s="153"/>
      <c r="R122" s="153"/>
      <c r="S122" s="153"/>
      <c r="T122" s="154"/>
      <c r="AT122" s="150" t="s">
        <v>148</v>
      </c>
      <c r="AU122" s="150" t="s">
        <v>146</v>
      </c>
      <c r="AV122" s="13" t="s">
        <v>77</v>
      </c>
      <c r="AW122" s="13" t="s">
        <v>31</v>
      </c>
      <c r="AX122" s="13" t="s">
        <v>69</v>
      </c>
      <c r="AY122" s="150" t="s">
        <v>136</v>
      </c>
    </row>
    <row r="123" spans="1:65" s="14" customFormat="1">
      <c r="B123" s="155"/>
      <c r="D123" s="149" t="s">
        <v>148</v>
      </c>
      <c r="E123" s="156" t="s">
        <v>3</v>
      </c>
      <c r="F123" s="157" t="s">
        <v>167</v>
      </c>
      <c r="H123" s="158">
        <v>1.1000000000000001</v>
      </c>
      <c r="L123" s="155"/>
      <c r="M123" s="159"/>
      <c r="N123" s="160"/>
      <c r="O123" s="160"/>
      <c r="P123" s="160"/>
      <c r="Q123" s="160"/>
      <c r="R123" s="160"/>
      <c r="S123" s="160"/>
      <c r="T123" s="161"/>
      <c r="AT123" s="156" t="s">
        <v>148</v>
      </c>
      <c r="AU123" s="156" t="s">
        <v>146</v>
      </c>
      <c r="AV123" s="14" t="s">
        <v>79</v>
      </c>
      <c r="AW123" s="14" t="s">
        <v>31</v>
      </c>
      <c r="AX123" s="14" t="s">
        <v>69</v>
      </c>
      <c r="AY123" s="156" t="s">
        <v>136</v>
      </c>
    </row>
    <row r="124" spans="1:65" s="14" customFormat="1">
      <c r="B124" s="155"/>
      <c r="D124" s="149" t="s">
        <v>148</v>
      </c>
      <c r="E124" s="156" t="s">
        <v>3</v>
      </c>
      <c r="F124" s="157" t="s">
        <v>168</v>
      </c>
      <c r="H124" s="158">
        <v>1.1000000000000001</v>
      </c>
      <c r="L124" s="155"/>
      <c r="M124" s="159"/>
      <c r="N124" s="160"/>
      <c r="O124" s="160"/>
      <c r="P124" s="160"/>
      <c r="Q124" s="160"/>
      <c r="R124" s="160"/>
      <c r="S124" s="160"/>
      <c r="T124" s="161"/>
      <c r="AT124" s="156" t="s">
        <v>148</v>
      </c>
      <c r="AU124" s="156" t="s">
        <v>146</v>
      </c>
      <c r="AV124" s="14" t="s">
        <v>79</v>
      </c>
      <c r="AW124" s="14" t="s">
        <v>31</v>
      </c>
      <c r="AX124" s="14" t="s">
        <v>69</v>
      </c>
      <c r="AY124" s="156" t="s">
        <v>136</v>
      </c>
    </row>
    <row r="125" spans="1:65" s="14" customFormat="1">
      <c r="B125" s="155"/>
      <c r="D125" s="149" t="s">
        <v>148</v>
      </c>
      <c r="E125" s="156" t="s">
        <v>3</v>
      </c>
      <c r="F125" s="157" t="s">
        <v>169</v>
      </c>
      <c r="H125" s="158">
        <v>1.1000000000000001</v>
      </c>
      <c r="L125" s="155"/>
      <c r="M125" s="159"/>
      <c r="N125" s="160"/>
      <c r="O125" s="160"/>
      <c r="P125" s="160"/>
      <c r="Q125" s="160"/>
      <c r="R125" s="160"/>
      <c r="S125" s="160"/>
      <c r="T125" s="161"/>
      <c r="AT125" s="156" t="s">
        <v>148</v>
      </c>
      <c r="AU125" s="156" t="s">
        <v>146</v>
      </c>
      <c r="AV125" s="14" t="s">
        <v>79</v>
      </c>
      <c r="AW125" s="14" t="s">
        <v>31</v>
      </c>
      <c r="AX125" s="14" t="s">
        <v>69</v>
      </c>
      <c r="AY125" s="156" t="s">
        <v>136</v>
      </c>
    </row>
    <row r="126" spans="1:65" s="15" customFormat="1">
      <c r="B126" s="162"/>
      <c r="D126" s="149" t="s">
        <v>148</v>
      </c>
      <c r="E126" s="163" t="s">
        <v>3</v>
      </c>
      <c r="F126" s="164" t="s">
        <v>151</v>
      </c>
      <c r="H126" s="165">
        <v>3.3000000000000003</v>
      </c>
      <c r="L126" s="162"/>
      <c r="M126" s="166"/>
      <c r="N126" s="167"/>
      <c r="O126" s="167"/>
      <c r="P126" s="167"/>
      <c r="Q126" s="167"/>
      <c r="R126" s="167"/>
      <c r="S126" s="167"/>
      <c r="T126" s="168"/>
      <c r="AT126" s="163" t="s">
        <v>148</v>
      </c>
      <c r="AU126" s="163" t="s">
        <v>146</v>
      </c>
      <c r="AV126" s="15" t="s">
        <v>145</v>
      </c>
      <c r="AW126" s="15" t="s">
        <v>31</v>
      </c>
      <c r="AX126" s="15" t="s">
        <v>77</v>
      </c>
      <c r="AY126" s="163" t="s">
        <v>136</v>
      </c>
    </row>
    <row r="127" spans="1:65" s="12" customFormat="1" ht="20.85" customHeight="1">
      <c r="B127" s="123"/>
      <c r="D127" s="124" t="s">
        <v>68</v>
      </c>
      <c r="E127" s="133" t="s">
        <v>170</v>
      </c>
      <c r="F127" s="133" t="s">
        <v>171</v>
      </c>
      <c r="J127" s="134">
        <f>BK127</f>
        <v>0</v>
      </c>
      <c r="L127" s="123"/>
      <c r="M127" s="127"/>
      <c r="N127" s="128"/>
      <c r="O127" s="128"/>
      <c r="P127" s="129">
        <f>SUM(P128:P131)</f>
        <v>59.654700000000005</v>
      </c>
      <c r="Q127" s="128"/>
      <c r="R127" s="129">
        <f>SUM(R128:R131)</f>
        <v>0</v>
      </c>
      <c r="S127" s="128"/>
      <c r="T127" s="130">
        <f>SUM(T128:T131)</f>
        <v>0</v>
      </c>
      <c r="AR127" s="124" t="s">
        <v>77</v>
      </c>
      <c r="AT127" s="131" t="s">
        <v>68</v>
      </c>
      <c r="AU127" s="131" t="s">
        <v>79</v>
      </c>
      <c r="AY127" s="124" t="s">
        <v>136</v>
      </c>
      <c r="BK127" s="132">
        <f>SUM(BK128:BK131)</f>
        <v>0</v>
      </c>
    </row>
    <row r="128" spans="1:65" s="2" customFormat="1" ht="24.2" customHeight="1">
      <c r="A128" s="30"/>
      <c r="B128" s="135"/>
      <c r="C128" s="136" t="s">
        <v>172</v>
      </c>
      <c r="D128" s="136" t="s">
        <v>140</v>
      </c>
      <c r="E128" s="137" t="s">
        <v>173</v>
      </c>
      <c r="F128" s="138" t="s">
        <v>174</v>
      </c>
      <c r="G128" s="139" t="s">
        <v>175</v>
      </c>
      <c r="H128" s="140">
        <v>1754.55</v>
      </c>
      <c r="I128" s="141"/>
      <c r="J128" s="141">
        <f>ROUND(I128*H128,2)</f>
        <v>0</v>
      </c>
      <c r="K128" s="138" t="s">
        <v>144</v>
      </c>
      <c r="L128" s="31"/>
      <c r="M128" s="142" t="s">
        <v>3</v>
      </c>
      <c r="N128" s="143" t="s">
        <v>40</v>
      </c>
      <c r="O128" s="144">
        <v>3.4000000000000002E-2</v>
      </c>
      <c r="P128" s="144">
        <f>O128*H128</f>
        <v>59.654700000000005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46" t="s">
        <v>145</v>
      </c>
      <c r="AT128" s="146" t="s">
        <v>140</v>
      </c>
      <c r="AU128" s="146" t="s">
        <v>146</v>
      </c>
      <c r="AY128" s="18" t="s">
        <v>136</v>
      </c>
      <c r="BE128" s="147">
        <f>IF(N128="základní",J128,0)</f>
        <v>0</v>
      </c>
      <c r="BF128" s="147">
        <f>IF(N128="snížená",J128,0)</f>
        <v>0</v>
      </c>
      <c r="BG128" s="147">
        <f>IF(N128="zákl. přenesená",J128,0)</f>
        <v>0</v>
      </c>
      <c r="BH128" s="147">
        <f>IF(N128="sníž. přenesená",J128,0)</f>
        <v>0</v>
      </c>
      <c r="BI128" s="147">
        <f>IF(N128="nulová",J128,0)</f>
        <v>0</v>
      </c>
      <c r="BJ128" s="18" t="s">
        <v>77</v>
      </c>
      <c r="BK128" s="147">
        <f>ROUND(I128*H128,2)</f>
        <v>0</v>
      </c>
      <c r="BL128" s="18" t="s">
        <v>145</v>
      </c>
      <c r="BM128" s="146" t="s">
        <v>176</v>
      </c>
    </row>
    <row r="129" spans="1:65" s="13" customFormat="1">
      <c r="B129" s="148"/>
      <c r="D129" s="149" t="s">
        <v>148</v>
      </c>
      <c r="E129" s="150" t="s">
        <v>3</v>
      </c>
      <c r="F129" s="151" t="s">
        <v>161</v>
      </c>
      <c r="H129" s="150" t="s">
        <v>3</v>
      </c>
      <c r="L129" s="148"/>
      <c r="M129" s="152"/>
      <c r="N129" s="153"/>
      <c r="O129" s="153"/>
      <c r="P129" s="153"/>
      <c r="Q129" s="153"/>
      <c r="R129" s="153"/>
      <c r="S129" s="153"/>
      <c r="T129" s="154"/>
      <c r="AT129" s="150" t="s">
        <v>148</v>
      </c>
      <c r="AU129" s="150" t="s">
        <v>146</v>
      </c>
      <c r="AV129" s="13" t="s">
        <v>77</v>
      </c>
      <c r="AW129" s="13" t="s">
        <v>31</v>
      </c>
      <c r="AX129" s="13" t="s">
        <v>69</v>
      </c>
      <c r="AY129" s="150" t="s">
        <v>136</v>
      </c>
    </row>
    <row r="130" spans="1:65" s="14" customFormat="1">
      <c r="B130" s="155"/>
      <c r="D130" s="149" t="s">
        <v>148</v>
      </c>
      <c r="E130" s="156" t="s">
        <v>3</v>
      </c>
      <c r="F130" s="157" t="s">
        <v>177</v>
      </c>
      <c r="H130" s="158">
        <v>1754.55</v>
      </c>
      <c r="L130" s="155"/>
      <c r="M130" s="159"/>
      <c r="N130" s="160"/>
      <c r="O130" s="160"/>
      <c r="P130" s="160"/>
      <c r="Q130" s="160"/>
      <c r="R130" s="160"/>
      <c r="S130" s="160"/>
      <c r="T130" s="161"/>
      <c r="AT130" s="156" t="s">
        <v>148</v>
      </c>
      <c r="AU130" s="156" t="s">
        <v>146</v>
      </c>
      <c r="AV130" s="14" t="s">
        <v>79</v>
      </c>
      <c r="AW130" s="14" t="s">
        <v>31</v>
      </c>
      <c r="AX130" s="14" t="s">
        <v>69</v>
      </c>
      <c r="AY130" s="156" t="s">
        <v>136</v>
      </c>
    </row>
    <row r="131" spans="1:65" s="15" customFormat="1">
      <c r="B131" s="162"/>
      <c r="D131" s="149" t="s">
        <v>148</v>
      </c>
      <c r="E131" s="163" t="s">
        <v>3</v>
      </c>
      <c r="F131" s="164" t="s">
        <v>151</v>
      </c>
      <c r="H131" s="165">
        <v>1754.55</v>
      </c>
      <c r="L131" s="162"/>
      <c r="M131" s="166"/>
      <c r="N131" s="167"/>
      <c r="O131" s="167"/>
      <c r="P131" s="167"/>
      <c r="Q131" s="167"/>
      <c r="R131" s="167"/>
      <c r="S131" s="167"/>
      <c r="T131" s="168"/>
      <c r="AT131" s="163" t="s">
        <v>148</v>
      </c>
      <c r="AU131" s="163" t="s">
        <v>146</v>
      </c>
      <c r="AV131" s="15" t="s">
        <v>145</v>
      </c>
      <c r="AW131" s="15" t="s">
        <v>31</v>
      </c>
      <c r="AX131" s="15" t="s">
        <v>77</v>
      </c>
      <c r="AY131" s="163" t="s">
        <v>136</v>
      </c>
    </row>
    <row r="132" spans="1:65" s="12" customFormat="1" ht="20.85" customHeight="1">
      <c r="B132" s="123"/>
      <c r="D132" s="124" t="s">
        <v>68</v>
      </c>
      <c r="E132" s="133" t="s">
        <v>178</v>
      </c>
      <c r="F132" s="133" t="s">
        <v>179</v>
      </c>
      <c r="J132" s="134">
        <f>BK132</f>
        <v>0</v>
      </c>
      <c r="L132" s="123"/>
      <c r="M132" s="127"/>
      <c r="N132" s="128"/>
      <c r="O132" s="128"/>
      <c r="P132" s="129">
        <f>SUM(P133:P182)</f>
        <v>767.23280299999999</v>
      </c>
      <c r="Q132" s="128"/>
      <c r="R132" s="129">
        <f>SUM(R133:R182)</f>
        <v>0</v>
      </c>
      <c r="S132" s="128"/>
      <c r="T132" s="130">
        <f>SUM(T133:T182)</f>
        <v>0</v>
      </c>
      <c r="AR132" s="124" t="s">
        <v>77</v>
      </c>
      <c r="AT132" s="131" t="s">
        <v>68</v>
      </c>
      <c r="AU132" s="131" t="s">
        <v>79</v>
      </c>
      <c r="AY132" s="124" t="s">
        <v>136</v>
      </c>
      <c r="BK132" s="132">
        <f>SUM(BK133:BK182)</f>
        <v>0</v>
      </c>
    </row>
    <row r="133" spans="1:65" s="2" customFormat="1" ht="37.9" customHeight="1">
      <c r="A133" s="30"/>
      <c r="B133" s="135"/>
      <c r="C133" s="136" t="s">
        <v>180</v>
      </c>
      <c r="D133" s="136" t="s">
        <v>140</v>
      </c>
      <c r="E133" s="137" t="s">
        <v>181</v>
      </c>
      <c r="F133" s="138" t="s">
        <v>182</v>
      </c>
      <c r="G133" s="139" t="s">
        <v>183</v>
      </c>
      <c r="H133" s="140">
        <v>5.8209999999999997</v>
      </c>
      <c r="I133" s="141"/>
      <c r="J133" s="141">
        <f>ROUND(I133*H133,2)</f>
        <v>0</v>
      </c>
      <c r="K133" s="138" t="s">
        <v>144</v>
      </c>
      <c r="L133" s="31"/>
      <c r="M133" s="142" t="s">
        <v>3</v>
      </c>
      <c r="N133" s="143" t="s">
        <v>40</v>
      </c>
      <c r="O133" s="144">
        <v>1.7629999999999999</v>
      </c>
      <c r="P133" s="144">
        <f>O133*H133</f>
        <v>10.262422999999998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46" t="s">
        <v>145</v>
      </c>
      <c r="AT133" s="146" t="s">
        <v>140</v>
      </c>
      <c r="AU133" s="146" t="s">
        <v>146</v>
      </c>
      <c r="AY133" s="18" t="s">
        <v>136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8" t="s">
        <v>77</v>
      </c>
      <c r="BK133" s="147">
        <f>ROUND(I133*H133,2)</f>
        <v>0</v>
      </c>
      <c r="BL133" s="18" t="s">
        <v>145</v>
      </c>
      <c r="BM133" s="146" t="s">
        <v>184</v>
      </c>
    </row>
    <row r="134" spans="1:65" s="13" customFormat="1">
      <c r="B134" s="148"/>
      <c r="D134" s="149" t="s">
        <v>148</v>
      </c>
      <c r="E134" s="150" t="s">
        <v>3</v>
      </c>
      <c r="F134" s="151" t="s">
        <v>185</v>
      </c>
      <c r="H134" s="150" t="s">
        <v>3</v>
      </c>
      <c r="L134" s="148"/>
      <c r="M134" s="152"/>
      <c r="N134" s="153"/>
      <c r="O134" s="153"/>
      <c r="P134" s="153"/>
      <c r="Q134" s="153"/>
      <c r="R134" s="153"/>
      <c r="S134" s="153"/>
      <c r="T134" s="154"/>
      <c r="AT134" s="150" t="s">
        <v>148</v>
      </c>
      <c r="AU134" s="150" t="s">
        <v>146</v>
      </c>
      <c r="AV134" s="13" t="s">
        <v>77</v>
      </c>
      <c r="AW134" s="13" t="s">
        <v>31</v>
      </c>
      <c r="AX134" s="13" t="s">
        <v>69</v>
      </c>
      <c r="AY134" s="150" t="s">
        <v>136</v>
      </c>
    </row>
    <row r="135" spans="1:65" s="13" customFormat="1">
      <c r="B135" s="148"/>
      <c r="D135" s="149" t="s">
        <v>148</v>
      </c>
      <c r="E135" s="150" t="s">
        <v>3</v>
      </c>
      <c r="F135" s="151" t="s">
        <v>161</v>
      </c>
      <c r="H135" s="150" t="s">
        <v>3</v>
      </c>
      <c r="L135" s="148"/>
      <c r="M135" s="152"/>
      <c r="N135" s="153"/>
      <c r="O135" s="153"/>
      <c r="P135" s="153"/>
      <c r="Q135" s="153"/>
      <c r="R135" s="153"/>
      <c r="S135" s="153"/>
      <c r="T135" s="154"/>
      <c r="AT135" s="150" t="s">
        <v>148</v>
      </c>
      <c r="AU135" s="150" t="s">
        <v>146</v>
      </c>
      <c r="AV135" s="13" t="s">
        <v>77</v>
      </c>
      <c r="AW135" s="13" t="s">
        <v>31</v>
      </c>
      <c r="AX135" s="13" t="s">
        <v>69</v>
      </c>
      <c r="AY135" s="150" t="s">
        <v>136</v>
      </c>
    </row>
    <row r="136" spans="1:65" s="14" customFormat="1">
      <c r="B136" s="155"/>
      <c r="D136" s="149" t="s">
        <v>148</v>
      </c>
      <c r="E136" s="156" t="s">
        <v>3</v>
      </c>
      <c r="F136" s="157" t="s">
        <v>186</v>
      </c>
      <c r="H136" s="158">
        <v>1.139</v>
      </c>
      <c r="L136" s="155"/>
      <c r="M136" s="159"/>
      <c r="N136" s="160"/>
      <c r="O136" s="160"/>
      <c r="P136" s="160"/>
      <c r="Q136" s="160"/>
      <c r="R136" s="160"/>
      <c r="S136" s="160"/>
      <c r="T136" s="161"/>
      <c r="AT136" s="156" t="s">
        <v>148</v>
      </c>
      <c r="AU136" s="156" t="s">
        <v>146</v>
      </c>
      <c r="AV136" s="14" t="s">
        <v>79</v>
      </c>
      <c r="AW136" s="14" t="s">
        <v>31</v>
      </c>
      <c r="AX136" s="14" t="s">
        <v>69</v>
      </c>
      <c r="AY136" s="156" t="s">
        <v>136</v>
      </c>
    </row>
    <row r="137" spans="1:65" s="16" customFormat="1">
      <c r="B137" s="169"/>
      <c r="D137" s="149" t="s">
        <v>148</v>
      </c>
      <c r="E137" s="170" t="s">
        <v>3</v>
      </c>
      <c r="F137" s="171" t="s">
        <v>187</v>
      </c>
      <c r="H137" s="172">
        <v>1.139</v>
      </c>
      <c r="L137" s="169"/>
      <c r="M137" s="173"/>
      <c r="N137" s="174"/>
      <c r="O137" s="174"/>
      <c r="P137" s="174"/>
      <c r="Q137" s="174"/>
      <c r="R137" s="174"/>
      <c r="S137" s="174"/>
      <c r="T137" s="175"/>
      <c r="AT137" s="170" t="s">
        <v>148</v>
      </c>
      <c r="AU137" s="170" t="s">
        <v>146</v>
      </c>
      <c r="AV137" s="16" t="s">
        <v>146</v>
      </c>
      <c r="AW137" s="16" t="s">
        <v>31</v>
      </c>
      <c r="AX137" s="16" t="s">
        <v>69</v>
      </c>
      <c r="AY137" s="170" t="s">
        <v>136</v>
      </c>
    </row>
    <row r="138" spans="1:65" s="14" customFormat="1">
      <c r="B138" s="155"/>
      <c r="D138" s="149" t="s">
        <v>148</v>
      </c>
      <c r="E138" s="156" t="s">
        <v>3</v>
      </c>
      <c r="F138" s="157" t="s">
        <v>188</v>
      </c>
      <c r="H138" s="158">
        <v>2.0960000000000001</v>
      </c>
      <c r="L138" s="155"/>
      <c r="M138" s="159"/>
      <c r="N138" s="160"/>
      <c r="O138" s="160"/>
      <c r="P138" s="160"/>
      <c r="Q138" s="160"/>
      <c r="R138" s="160"/>
      <c r="S138" s="160"/>
      <c r="T138" s="161"/>
      <c r="AT138" s="156" t="s">
        <v>148</v>
      </c>
      <c r="AU138" s="156" t="s">
        <v>146</v>
      </c>
      <c r="AV138" s="14" t="s">
        <v>79</v>
      </c>
      <c r="AW138" s="14" t="s">
        <v>31</v>
      </c>
      <c r="AX138" s="14" t="s">
        <v>69</v>
      </c>
      <c r="AY138" s="156" t="s">
        <v>136</v>
      </c>
    </row>
    <row r="139" spans="1:65" s="14" customFormat="1">
      <c r="B139" s="155"/>
      <c r="D139" s="149" t="s">
        <v>148</v>
      </c>
      <c r="E139" s="156" t="s">
        <v>3</v>
      </c>
      <c r="F139" s="157" t="s">
        <v>189</v>
      </c>
      <c r="H139" s="158">
        <v>1.7490000000000001</v>
      </c>
      <c r="L139" s="155"/>
      <c r="M139" s="159"/>
      <c r="N139" s="160"/>
      <c r="O139" s="160"/>
      <c r="P139" s="160"/>
      <c r="Q139" s="160"/>
      <c r="R139" s="160"/>
      <c r="S139" s="160"/>
      <c r="T139" s="161"/>
      <c r="AT139" s="156" t="s">
        <v>148</v>
      </c>
      <c r="AU139" s="156" t="s">
        <v>146</v>
      </c>
      <c r="AV139" s="14" t="s">
        <v>79</v>
      </c>
      <c r="AW139" s="14" t="s">
        <v>31</v>
      </c>
      <c r="AX139" s="14" t="s">
        <v>69</v>
      </c>
      <c r="AY139" s="156" t="s">
        <v>136</v>
      </c>
    </row>
    <row r="140" spans="1:65" s="14" customFormat="1">
      <c r="B140" s="155"/>
      <c r="D140" s="149" t="s">
        <v>148</v>
      </c>
      <c r="E140" s="156" t="s">
        <v>3</v>
      </c>
      <c r="F140" s="157" t="s">
        <v>190</v>
      </c>
      <c r="H140" s="158">
        <v>0.83699999999999997</v>
      </c>
      <c r="L140" s="155"/>
      <c r="M140" s="159"/>
      <c r="N140" s="160"/>
      <c r="O140" s="160"/>
      <c r="P140" s="160"/>
      <c r="Q140" s="160"/>
      <c r="R140" s="160"/>
      <c r="S140" s="160"/>
      <c r="T140" s="161"/>
      <c r="AT140" s="156" t="s">
        <v>148</v>
      </c>
      <c r="AU140" s="156" t="s">
        <v>146</v>
      </c>
      <c r="AV140" s="14" t="s">
        <v>79</v>
      </c>
      <c r="AW140" s="14" t="s">
        <v>31</v>
      </c>
      <c r="AX140" s="14" t="s">
        <v>69</v>
      </c>
      <c r="AY140" s="156" t="s">
        <v>136</v>
      </c>
    </row>
    <row r="141" spans="1:65" s="16" customFormat="1">
      <c r="B141" s="169"/>
      <c r="D141" s="149" t="s">
        <v>148</v>
      </c>
      <c r="E141" s="170" t="s">
        <v>3</v>
      </c>
      <c r="F141" s="171" t="s">
        <v>187</v>
      </c>
      <c r="H141" s="172">
        <v>4.6820000000000004</v>
      </c>
      <c r="L141" s="169"/>
      <c r="M141" s="173"/>
      <c r="N141" s="174"/>
      <c r="O141" s="174"/>
      <c r="P141" s="174"/>
      <c r="Q141" s="174"/>
      <c r="R141" s="174"/>
      <c r="S141" s="174"/>
      <c r="T141" s="175"/>
      <c r="AT141" s="170" t="s">
        <v>148</v>
      </c>
      <c r="AU141" s="170" t="s">
        <v>146</v>
      </c>
      <c r="AV141" s="16" t="s">
        <v>146</v>
      </c>
      <c r="AW141" s="16" t="s">
        <v>31</v>
      </c>
      <c r="AX141" s="16" t="s">
        <v>69</v>
      </c>
      <c r="AY141" s="170" t="s">
        <v>136</v>
      </c>
    </row>
    <row r="142" spans="1:65" s="15" customFormat="1">
      <c r="B142" s="162"/>
      <c r="D142" s="149" t="s">
        <v>148</v>
      </c>
      <c r="E142" s="163" t="s">
        <v>3</v>
      </c>
      <c r="F142" s="164" t="s">
        <v>151</v>
      </c>
      <c r="H142" s="165">
        <v>5.8209999999999997</v>
      </c>
      <c r="L142" s="162"/>
      <c r="M142" s="166"/>
      <c r="N142" s="167"/>
      <c r="O142" s="167"/>
      <c r="P142" s="167"/>
      <c r="Q142" s="167"/>
      <c r="R142" s="167"/>
      <c r="S142" s="167"/>
      <c r="T142" s="168"/>
      <c r="AT142" s="163" t="s">
        <v>148</v>
      </c>
      <c r="AU142" s="163" t="s">
        <v>146</v>
      </c>
      <c r="AV142" s="15" t="s">
        <v>145</v>
      </c>
      <c r="AW142" s="15" t="s">
        <v>31</v>
      </c>
      <c r="AX142" s="15" t="s">
        <v>77</v>
      </c>
      <c r="AY142" s="163" t="s">
        <v>136</v>
      </c>
    </row>
    <row r="143" spans="1:65" s="2" customFormat="1" ht="49.15" customHeight="1">
      <c r="A143" s="30"/>
      <c r="B143" s="135"/>
      <c r="C143" s="136" t="s">
        <v>156</v>
      </c>
      <c r="D143" s="136" t="s">
        <v>140</v>
      </c>
      <c r="E143" s="137" t="s">
        <v>191</v>
      </c>
      <c r="F143" s="138" t="s">
        <v>192</v>
      </c>
      <c r="G143" s="139" t="s">
        <v>183</v>
      </c>
      <c r="H143" s="140">
        <v>0.64</v>
      </c>
      <c r="I143" s="141"/>
      <c r="J143" s="141">
        <f>ROUND(I143*H143,2)</f>
        <v>0</v>
      </c>
      <c r="K143" s="138" t="s">
        <v>144</v>
      </c>
      <c r="L143" s="31"/>
      <c r="M143" s="142" t="s">
        <v>3</v>
      </c>
      <c r="N143" s="143" t="s">
        <v>40</v>
      </c>
      <c r="O143" s="144">
        <v>1.07</v>
      </c>
      <c r="P143" s="144">
        <f>O143*H143</f>
        <v>0.68480000000000008</v>
      </c>
      <c r="Q143" s="144">
        <v>0</v>
      </c>
      <c r="R143" s="144">
        <f>Q143*H143</f>
        <v>0</v>
      </c>
      <c r="S143" s="144">
        <v>0</v>
      </c>
      <c r="T143" s="145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46" t="s">
        <v>145</v>
      </c>
      <c r="AT143" s="146" t="s">
        <v>140</v>
      </c>
      <c r="AU143" s="146" t="s">
        <v>146</v>
      </c>
      <c r="AY143" s="18" t="s">
        <v>136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8" t="s">
        <v>77</v>
      </c>
      <c r="BK143" s="147">
        <f>ROUND(I143*H143,2)</f>
        <v>0</v>
      </c>
      <c r="BL143" s="18" t="s">
        <v>145</v>
      </c>
      <c r="BM143" s="146" t="s">
        <v>193</v>
      </c>
    </row>
    <row r="144" spans="1:65" s="13" customFormat="1">
      <c r="B144" s="148"/>
      <c r="D144" s="149" t="s">
        <v>148</v>
      </c>
      <c r="E144" s="150" t="s">
        <v>3</v>
      </c>
      <c r="F144" s="151" t="s">
        <v>194</v>
      </c>
      <c r="H144" s="150" t="s">
        <v>3</v>
      </c>
      <c r="L144" s="148"/>
      <c r="M144" s="152"/>
      <c r="N144" s="153"/>
      <c r="O144" s="153"/>
      <c r="P144" s="153"/>
      <c r="Q144" s="153"/>
      <c r="R144" s="153"/>
      <c r="S144" s="153"/>
      <c r="T144" s="154"/>
      <c r="AT144" s="150" t="s">
        <v>148</v>
      </c>
      <c r="AU144" s="150" t="s">
        <v>146</v>
      </c>
      <c r="AV144" s="13" t="s">
        <v>77</v>
      </c>
      <c r="AW144" s="13" t="s">
        <v>31</v>
      </c>
      <c r="AX144" s="13" t="s">
        <v>69</v>
      </c>
      <c r="AY144" s="150" t="s">
        <v>136</v>
      </c>
    </row>
    <row r="145" spans="1:65" s="14" customFormat="1">
      <c r="B145" s="155"/>
      <c r="D145" s="149" t="s">
        <v>148</v>
      </c>
      <c r="E145" s="156" t="s">
        <v>3</v>
      </c>
      <c r="F145" s="157" t="s">
        <v>195</v>
      </c>
      <c r="H145" s="158">
        <v>0.38400000000000001</v>
      </c>
      <c r="L145" s="155"/>
      <c r="M145" s="159"/>
      <c r="N145" s="160"/>
      <c r="O145" s="160"/>
      <c r="P145" s="160"/>
      <c r="Q145" s="160"/>
      <c r="R145" s="160"/>
      <c r="S145" s="160"/>
      <c r="T145" s="161"/>
      <c r="AT145" s="156" t="s">
        <v>148</v>
      </c>
      <c r="AU145" s="156" t="s">
        <v>146</v>
      </c>
      <c r="AV145" s="14" t="s">
        <v>79</v>
      </c>
      <c r="AW145" s="14" t="s">
        <v>31</v>
      </c>
      <c r="AX145" s="14" t="s">
        <v>69</v>
      </c>
      <c r="AY145" s="156" t="s">
        <v>136</v>
      </c>
    </row>
    <row r="146" spans="1:65" s="14" customFormat="1">
      <c r="B146" s="155"/>
      <c r="D146" s="149" t="s">
        <v>148</v>
      </c>
      <c r="E146" s="156" t="s">
        <v>3</v>
      </c>
      <c r="F146" s="157" t="s">
        <v>196</v>
      </c>
      <c r="H146" s="158">
        <v>0.25600000000000001</v>
      </c>
      <c r="L146" s="155"/>
      <c r="M146" s="159"/>
      <c r="N146" s="160"/>
      <c r="O146" s="160"/>
      <c r="P146" s="160"/>
      <c r="Q146" s="160"/>
      <c r="R146" s="160"/>
      <c r="S146" s="160"/>
      <c r="T146" s="161"/>
      <c r="AT146" s="156" t="s">
        <v>148</v>
      </c>
      <c r="AU146" s="156" t="s">
        <v>146</v>
      </c>
      <c r="AV146" s="14" t="s">
        <v>79</v>
      </c>
      <c r="AW146" s="14" t="s">
        <v>31</v>
      </c>
      <c r="AX146" s="14" t="s">
        <v>69</v>
      </c>
      <c r="AY146" s="156" t="s">
        <v>136</v>
      </c>
    </row>
    <row r="147" spans="1:65" s="15" customFormat="1">
      <c r="B147" s="162"/>
      <c r="D147" s="149" t="s">
        <v>148</v>
      </c>
      <c r="E147" s="163" t="s">
        <v>3</v>
      </c>
      <c r="F147" s="164" t="s">
        <v>151</v>
      </c>
      <c r="H147" s="165">
        <v>0.64</v>
      </c>
      <c r="L147" s="162"/>
      <c r="M147" s="166"/>
      <c r="N147" s="167"/>
      <c r="O147" s="167"/>
      <c r="P147" s="167"/>
      <c r="Q147" s="167"/>
      <c r="R147" s="167"/>
      <c r="S147" s="167"/>
      <c r="T147" s="168"/>
      <c r="AT147" s="163" t="s">
        <v>148</v>
      </c>
      <c r="AU147" s="163" t="s">
        <v>146</v>
      </c>
      <c r="AV147" s="15" t="s">
        <v>145</v>
      </c>
      <c r="AW147" s="15" t="s">
        <v>31</v>
      </c>
      <c r="AX147" s="15" t="s">
        <v>77</v>
      </c>
      <c r="AY147" s="163" t="s">
        <v>136</v>
      </c>
    </row>
    <row r="148" spans="1:65" s="2" customFormat="1" ht="49.15" customHeight="1">
      <c r="A148" s="30"/>
      <c r="B148" s="135"/>
      <c r="C148" s="136" t="s">
        <v>197</v>
      </c>
      <c r="D148" s="136" t="s">
        <v>140</v>
      </c>
      <c r="E148" s="137" t="s">
        <v>198</v>
      </c>
      <c r="F148" s="138" t="s">
        <v>199</v>
      </c>
      <c r="G148" s="139" t="s">
        <v>183</v>
      </c>
      <c r="H148" s="140">
        <v>446.44900000000001</v>
      </c>
      <c r="I148" s="141"/>
      <c r="J148" s="141">
        <f>ROUND(I148*H148,2)</f>
        <v>0</v>
      </c>
      <c r="K148" s="138" t="s">
        <v>144</v>
      </c>
      <c r="L148" s="31"/>
      <c r="M148" s="142" t="s">
        <v>3</v>
      </c>
      <c r="N148" s="143" t="s">
        <v>40</v>
      </c>
      <c r="O148" s="144">
        <v>0.72</v>
      </c>
      <c r="P148" s="144">
        <f>O148*H148</f>
        <v>321.44328000000002</v>
      </c>
      <c r="Q148" s="144">
        <v>0</v>
      </c>
      <c r="R148" s="144">
        <f>Q148*H148</f>
        <v>0</v>
      </c>
      <c r="S148" s="144">
        <v>0</v>
      </c>
      <c r="T148" s="145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46" t="s">
        <v>145</v>
      </c>
      <c r="AT148" s="146" t="s">
        <v>140</v>
      </c>
      <c r="AU148" s="146" t="s">
        <v>146</v>
      </c>
      <c r="AY148" s="18" t="s">
        <v>136</v>
      </c>
      <c r="BE148" s="147">
        <f>IF(N148="základní",J148,0)</f>
        <v>0</v>
      </c>
      <c r="BF148" s="147">
        <f>IF(N148="snížená",J148,0)</f>
        <v>0</v>
      </c>
      <c r="BG148" s="147">
        <f>IF(N148="zákl. přenesená",J148,0)</f>
        <v>0</v>
      </c>
      <c r="BH148" s="147">
        <f>IF(N148="sníž. přenesená",J148,0)</f>
        <v>0</v>
      </c>
      <c r="BI148" s="147">
        <f>IF(N148="nulová",J148,0)</f>
        <v>0</v>
      </c>
      <c r="BJ148" s="18" t="s">
        <v>77</v>
      </c>
      <c r="BK148" s="147">
        <f>ROUND(I148*H148,2)</f>
        <v>0</v>
      </c>
      <c r="BL148" s="18" t="s">
        <v>145</v>
      </c>
      <c r="BM148" s="146" t="s">
        <v>200</v>
      </c>
    </row>
    <row r="149" spans="1:65" s="13" customFormat="1">
      <c r="B149" s="148"/>
      <c r="D149" s="149" t="s">
        <v>148</v>
      </c>
      <c r="E149" s="150" t="s">
        <v>3</v>
      </c>
      <c r="F149" s="151" t="s">
        <v>161</v>
      </c>
      <c r="H149" s="150" t="s">
        <v>3</v>
      </c>
      <c r="L149" s="148"/>
      <c r="M149" s="152"/>
      <c r="N149" s="153"/>
      <c r="O149" s="153"/>
      <c r="P149" s="153"/>
      <c r="Q149" s="153"/>
      <c r="R149" s="153"/>
      <c r="S149" s="153"/>
      <c r="T149" s="154"/>
      <c r="AT149" s="150" t="s">
        <v>148</v>
      </c>
      <c r="AU149" s="150" t="s">
        <v>146</v>
      </c>
      <c r="AV149" s="13" t="s">
        <v>77</v>
      </c>
      <c r="AW149" s="13" t="s">
        <v>31</v>
      </c>
      <c r="AX149" s="13" t="s">
        <v>69</v>
      </c>
      <c r="AY149" s="150" t="s">
        <v>136</v>
      </c>
    </row>
    <row r="150" spans="1:65" s="14" customFormat="1" ht="22.5">
      <c r="B150" s="155"/>
      <c r="D150" s="149" t="s">
        <v>148</v>
      </c>
      <c r="E150" s="156" t="s">
        <v>3</v>
      </c>
      <c r="F150" s="157" t="s">
        <v>201</v>
      </c>
      <c r="H150" s="158">
        <v>7.3339999999999996</v>
      </c>
      <c r="L150" s="155"/>
      <c r="M150" s="159"/>
      <c r="N150" s="160"/>
      <c r="O150" s="160"/>
      <c r="P150" s="160"/>
      <c r="Q150" s="160"/>
      <c r="R150" s="160"/>
      <c r="S150" s="160"/>
      <c r="T150" s="161"/>
      <c r="AT150" s="156" t="s">
        <v>148</v>
      </c>
      <c r="AU150" s="156" t="s">
        <v>146</v>
      </c>
      <c r="AV150" s="14" t="s">
        <v>79</v>
      </c>
      <c r="AW150" s="14" t="s">
        <v>31</v>
      </c>
      <c r="AX150" s="14" t="s">
        <v>69</v>
      </c>
      <c r="AY150" s="156" t="s">
        <v>136</v>
      </c>
    </row>
    <row r="151" spans="1:65" s="14" customFormat="1" ht="22.5">
      <c r="B151" s="155"/>
      <c r="D151" s="149" t="s">
        <v>148</v>
      </c>
      <c r="E151" s="156" t="s">
        <v>3</v>
      </c>
      <c r="F151" s="157" t="s">
        <v>202</v>
      </c>
      <c r="H151" s="158">
        <v>63.348999999999997</v>
      </c>
      <c r="L151" s="155"/>
      <c r="M151" s="159"/>
      <c r="N151" s="160"/>
      <c r="O151" s="160"/>
      <c r="P151" s="160"/>
      <c r="Q151" s="160"/>
      <c r="R151" s="160"/>
      <c r="S151" s="160"/>
      <c r="T151" s="161"/>
      <c r="AT151" s="156" t="s">
        <v>148</v>
      </c>
      <c r="AU151" s="156" t="s">
        <v>146</v>
      </c>
      <c r="AV151" s="14" t="s">
        <v>79</v>
      </c>
      <c r="AW151" s="14" t="s">
        <v>31</v>
      </c>
      <c r="AX151" s="14" t="s">
        <v>69</v>
      </c>
      <c r="AY151" s="156" t="s">
        <v>136</v>
      </c>
    </row>
    <row r="152" spans="1:65" s="14" customFormat="1" ht="22.5">
      <c r="B152" s="155"/>
      <c r="D152" s="149" t="s">
        <v>148</v>
      </c>
      <c r="E152" s="156" t="s">
        <v>3</v>
      </c>
      <c r="F152" s="157" t="s">
        <v>203</v>
      </c>
      <c r="H152" s="158">
        <v>22.893000000000001</v>
      </c>
      <c r="L152" s="155"/>
      <c r="M152" s="159"/>
      <c r="N152" s="160"/>
      <c r="O152" s="160"/>
      <c r="P152" s="160"/>
      <c r="Q152" s="160"/>
      <c r="R152" s="160"/>
      <c r="S152" s="160"/>
      <c r="T152" s="161"/>
      <c r="AT152" s="156" t="s">
        <v>148</v>
      </c>
      <c r="AU152" s="156" t="s">
        <v>146</v>
      </c>
      <c r="AV152" s="14" t="s">
        <v>79</v>
      </c>
      <c r="AW152" s="14" t="s">
        <v>31</v>
      </c>
      <c r="AX152" s="14" t="s">
        <v>69</v>
      </c>
      <c r="AY152" s="156" t="s">
        <v>136</v>
      </c>
    </row>
    <row r="153" spans="1:65" s="14" customFormat="1" ht="22.5">
      <c r="B153" s="155"/>
      <c r="D153" s="149" t="s">
        <v>148</v>
      </c>
      <c r="E153" s="156" t="s">
        <v>3</v>
      </c>
      <c r="F153" s="157" t="s">
        <v>204</v>
      </c>
      <c r="H153" s="158">
        <v>31.942</v>
      </c>
      <c r="L153" s="155"/>
      <c r="M153" s="159"/>
      <c r="N153" s="160"/>
      <c r="O153" s="160"/>
      <c r="P153" s="160"/>
      <c r="Q153" s="160"/>
      <c r="R153" s="160"/>
      <c r="S153" s="160"/>
      <c r="T153" s="161"/>
      <c r="AT153" s="156" t="s">
        <v>148</v>
      </c>
      <c r="AU153" s="156" t="s">
        <v>146</v>
      </c>
      <c r="AV153" s="14" t="s">
        <v>79</v>
      </c>
      <c r="AW153" s="14" t="s">
        <v>31</v>
      </c>
      <c r="AX153" s="14" t="s">
        <v>69</v>
      </c>
      <c r="AY153" s="156" t="s">
        <v>136</v>
      </c>
    </row>
    <row r="154" spans="1:65" s="14" customFormat="1" ht="22.5">
      <c r="B154" s="155"/>
      <c r="D154" s="149" t="s">
        <v>148</v>
      </c>
      <c r="E154" s="156" t="s">
        <v>3</v>
      </c>
      <c r="F154" s="157" t="s">
        <v>205</v>
      </c>
      <c r="H154" s="158">
        <v>22.352</v>
      </c>
      <c r="L154" s="155"/>
      <c r="M154" s="159"/>
      <c r="N154" s="160"/>
      <c r="O154" s="160"/>
      <c r="P154" s="160"/>
      <c r="Q154" s="160"/>
      <c r="R154" s="160"/>
      <c r="S154" s="160"/>
      <c r="T154" s="161"/>
      <c r="AT154" s="156" t="s">
        <v>148</v>
      </c>
      <c r="AU154" s="156" t="s">
        <v>146</v>
      </c>
      <c r="AV154" s="14" t="s">
        <v>79</v>
      </c>
      <c r="AW154" s="14" t="s">
        <v>31</v>
      </c>
      <c r="AX154" s="14" t="s">
        <v>69</v>
      </c>
      <c r="AY154" s="156" t="s">
        <v>136</v>
      </c>
    </row>
    <row r="155" spans="1:65" s="14" customFormat="1" ht="22.5">
      <c r="B155" s="155"/>
      <c r="D155" s="149" t="s">
        <v>148</v>
      </c>
      <c r="E155" s="156" t="s">
        <v>3</v>
      </c>
      <c r="F155" s="157" t="s">
        <v>206</v>
      </c>
      <c r="H155" s="158">
        <v>57.338999999999999</v>
      </c>
      <c r="L155" s="155"/>
      <c r="M155" s="159"/>
      <c r="N155" s="160"/>
      <c r="O155" s="160"/>
      <c r="P155" s="160"/>
      <c r="Q155" s="160"/>
      <c r="R155" s="160"/>
      <c r="S155" s="160"/>
      <c r="T155" s="161"/>
      <c r="AT155" s="156" t="s">
        <v>148</v>
      </c>
      <c r="AU155" s="156" t="s">
        <v>146</v>
      </c>
      <c r="AV155" s="14" t="s">
        <v>79</v>
      </c>
      <c r="AW155" s="14" t="s">
        <v>31</v>
      </c>
      <c r="AX155" s="14" t="s">
        <v>69</v>
      </c>
      <c r="AY155" s="156" t="s">
        <v>136</v>
      </c>
    </row>
    <row r="156" spans="1:65" s="14" customFormat="1" ht="22.5">
      <c r="B156" s="155"/>
      <c r="D156" s="149" t="s">
        <v>148</v>
      </c>
      <c r="E156" s="156" t="s">
        <v>3</v>
      </c>
      <c r="F156" s="157" t="s">
        <v>207</v>
      </c>
      <c r="H156" s="158">
        <v>24.847999999999999</v>
      </c>
      <c r="L156" s="155"/>
      <c r="M156" s="159"/>
      <c r="N156" s="160"/>
      <c r="O156" s="160"/>
      <c r="P156" s="160"/>
      <c r="Q156" s="160"/>
      <c r="R156" s="160"/>
      <c r="S156" s="160"/>
      <c r="T156" s="161"/>
      <c r="AT156" s="156" t="s">
        <v>148</v>
      </c>
      <c r="AU156" s="156" t="s">
        <v>146</v>
      </c>
      <c r="AV156" s="14" t="s">
        <v>79</v>
      </c>
      <c r="AW156" s="14" t="s">
        <v>31</v>
      </c>
      <c r="AX156" s="14" t="s">
        <v>69</v>
      </c>
      <c r="AY156" s="156" t="s">
        <v>136</v>
      </c>
    </row>
    <row r="157" spans="1:65" s="14" customFormat="1" ht="22.5">
      <c r="B157" s="155"/>
      <c r="D157" s="149" t="s">
        <v>148</v>
      </c>
      <c r="E157" s="156" t="s">
        <v>3</v>
      </c>
      <c r="F157" s="157" t="s">
        <v>208</v>
      </c>
      <c r="H157" s="158">
        <v>29.51</v>
      </c>
      <c r="L157" s="155"/>
      <c r="M157" s="159"/>
      <c r="N157" s="160"/>
      <c r="O157" s="160"/>
      <c r="P157" s="160"/>
      <c r="Q157" s="160"/>
      <c r="R157" s="160"/>
      <c r="S157" s="160"/>
      <c r="T157" s="161"/>
      <c r="AT157" s="156" t="s">
        <v>148</v>
      </c>
      <c r="AU157" s="156" t="s">
        <v>146</v>
      </c>
      <c r="AV157" s="14" t="s">
        <v>79</v>
      </c>
      <c r="AW157" s="14" t="s">
        <v>31</v>
      </c>
      <c r="AX157" s="14" t="s">
        <v>69</v>
      </c>
      <c r="AY157" s="156" t="s">
        <v>136</v>
      </c>
    </row>
    <row r="158" spans="1:65" s="14" customFormat="1" ht="22.5">
      <c r="B158" s="155"/>
      <c r="D158" s="149" t="s">
        <v>148</v>
      </c>
      <c r="E158" s="156" t="s">
        <v>3</v>
      </c>
      <c r="F158" s="157" t="s">
        <v>209</v>
      </c>
      <c r="H158" s="158">
        <v>52.021000000000001</v>
      </c>
      <c r="L158" s="155"/>
      <c r="M158" s="159"/>
      <c r="N158" s="160"/>
      <c r="O158" s="160"/>
      <c r="P158" s="160"/>
      <c r="Q158" s="160"/>
      <c r="R158" s="160"/>
      <c r="S158" s="160"/>
      <c r="T158" s="161"/>
      <c r="AT158" s="156" t="s">
        <v>148</v>
      </c>
      <c r="AU158" s="156" t="s">
        <v>146</v>
      </c>
      <c r="AV158" s="14" t="s">
        <v>79</v>
      </c>
      <c r="AW158" s="14" t="s">
        <v>31</v>
      </c>
      <c r="AX158" s="14" t="s">
        <v>69</v>
      </c>
      <c r="AY158" s="156" t="s">
        <v>136</v>
      </c>
    </row>
    <row r="159" spans="1:65" s="14" customFormat="1" ht="22.5">
      <c r="B159" s="155"/>
      <c r="D159" s="149" t="s">
        <v>148</v>
      </c>
      <c r="E159" s="156" t="s">
        <v>3</v>
      </c>
      <c r="F159" s="157" t="s">
        <v>210</v>
      </c>
      <c r="H159" s="158">
        <v>25.81</v>
      </c>
      <c r="L159" s="155"/>
      <c r="M159" s="159"/>
      <c r="N159" s="160"/>
      <c r="O159" s="160"/>
      <c r="P159" s="160"/>
      <c r="Q159" s="160"/>
      <c r="R159" s="160"/>
      <c r="S159" s="160"/>
      <c r="T159" s="161"/>
      <c r="AT159" s="156" t="s">
        <v>148</v>
      </c>
      <c r="AU159" s="156" t="s">
        <v>146</v>
      </c>
      <c r="AV159" s="14" t="s">
        <v>79</v>
      </c>
      <c r="AW159" s="14" t="s">
        <v>31</v>
      </c>
      <c r="AX159" s="14" t="s">
        <v>69</v>
      </c>
      <c r="AY159" s="156" t="s">
        <v>136</v>
      </c>
    </row>
    <row r="160" spans="1:65" s="14" customFormat="1" ht="22.5">
      <c r="B160" s="155"/>
      <c r="D160" s="149" t="s">
        <v>148</v>
      </c>
      <c r="E160" s="156" t="s">
        <v>3</v>
      </c>
      <c r="F160" s="157" t="s">
        <v>211</v>
      </c>
      <c r="H160" s="158">
        <v>26.960999999999999</v>
      </c>
      <c r="L160" s="155"/>
      <c r="M160" s="159"/>
      <c r="N160" s="160"/>
      <c r="O160" s="160"/>
      <c r="P160" s="160"/>
      <c r="Q160" s="160"/>
      <c r="R160" s="160"/>
      <c r="S160" s="160"/>
      <c r="T160" s="161"/>
      <c r="AT160" s="156" t="s">
        <v>148</v>
      </c>
      <c r="AU160" s="156" t="s">
        <v>146</v>
      </c>
      <c r="AV160" s="14" t="s">
        <v>79</v>
      </c>
      <c r="AW160" s="14" t="s">
        <v>31</v>
      </c>
      <c r="AX160" s="14" t="s">
        <v>69</v>
      </c>
      <c r="AY160" s="156" t="s">
        <v>136</v>
      </c>
    </row>
    <row r="161" spans="2:51" s="14" customFormat="1" ht="22.5">
      <c r="B161" s="155"/>
      <c r="D161" s="149" t="s">
        <v>148</v>
      </c>
      <c r="E161" s="156" t="s">
        <v>3</v>
      </c>
      <c r="F161" s="157" t="s">
        <v>212</v>
      </c>
      <c r="H161" s="158">
        <v>53.514000000000003</v>
      </c>
      <c r="L161" s="155"/>
      <c r="M161" s="159"/>
      <c r="N161" s="160"/>
      <c r="O161" s="160"/>
      <c r="P161" s="160"/>
      <c r="Q161" s="160"/>
      <c r="R161" s="160"/>
      <c r="S161" s="160"/>
      <c r="T161" s="161"/>
      <c r="AT161" s="156" t="s">
        <v>148</v>
      </c>
      <c r="AU161" s="156" t="s">
        <v>146</v>
      </c>
      <c r="AV161" s="14" t="s">
        <v>79</v>
      </c>
      <c r="AW161" s="14" t="s">
        <v>31</v>
      </c>
      <c r="AX161" s="14" t="s">
        <v>69</v>
      </c>
      <c r="AY161" s="156" t="s">
        <v>136</v>
      </c>
    </row>
    <row r="162" spans="2:51" s="14" customFormat="1" ht="22.5">
      <c r="B162" s="155"/>
      <c r="D162" s="149" t="s">
        <v>148</v>
      </c>
      <c r="E162" s="156" t="s">
        <v>3</v>
      </c>
      <c r="F162" s="157" t="s">
        <v>213</v>
      </c>
      <c r="H162" s="158">
        <v>29.347999999999999</v>
      </c>
      <c r="L162" s="155"/>
      <c r="M162" s="159"/>
      <c r="N162" s="160"/>
      <c r="O162" s="160"/>
      <c r="P162" s="160"/>
      <c r="Q162" s="160"/>
      <c r="R162" s="160"/>
      <c r="S162" s="160"/>
      <c r="T162" s="161"/>
      <c r="AT162" s="156" t="s">
        <v>148</v>
      </c>
      <c r="AU162" s="156" t="s">
        <v>146</v>
      </c>
      <c r="AV162" s="14" t="s">
        <v>79</v>
      </c>
      <c r="AW162" s="14" t="s">
        <v>31</v>
      </c>
      <c r="AX162" s="14" t="s">
        <v>69</v>
      </c>
      <c r="AY162" s="156" t="s">
        <v>136</v>
      </c>
    </row>
    <row r="163" spans="2:51" s="14" customFormat="1" ht="22.5">
      <c r="B163" s="155"/>
      <c r="D163" s="149" t="s">
        <v>148</v>
      </c>
      <c r="E163" s="156" t="s">
        <v>3</v>
      </c>
      <c r="F163" s="157" t="s">
        <v>214</v>
      </c>
      <c r="H163" s="158">
        <v>28.007000000000001</v>
      </c>
      <c r="L163" s="155"/>
      <c r="M163" s="159"/>
      <c r="N163" s="160"/>
      <c r="O163" s="160"/>
      <c r="P163" s="160"/>
      <c r="Q163" s="160"/>
      <c r="R163" s="160"/>
      <c r="S163" s="160"/>
      <c r="T163" s="161"/>
      <c r="AT163" s="156" t="s">
        <v>148</v>
      </c>
      <c r="AU163" s="156" t="s">
        <v>146</v>
      </c>
      <c r="AV163" s="14" t="s">
        <v>79</v>
      </c>
      <c r="AW163" s="14" t="s">
        <v>31</v>
      </c>
      <c r="AX163" s="14" t="s">
        <v>69</v>
      </c>
      <c r="AY163" s="156" t="s">
        <v>136</v>
      </c>
    </row>
    <row r="164" spans="2:51" s="14" customFormat="1" ht="22.5">
      <c r="B164" s="155"/>
      <c r="D164" s="149" t="s">
        <v>148</v>
      </c>
      <c r="E164" s="156" t="s">
        <v>3</v>
      </c>
      <c r="F164" s="157" t="s">
        <v>215</v>
      </c>
      <c r="H164" s="158">
        <v>52.078000000000003</v>
      </c>
      <c r="L164" s="155"/>
      <c r="M164" s="159"/>
      <c r="N164" s="160"/>
      <c r="O164" s="160"/>
      <c r="P164" s="160"/>
      <c r="Q164" s="160"/>
      <c r="R164" s="160"/>
      <c r="S164" s="160"/>
      <c r="T164" s="161"/>
      <c r="AT164" s="156" t="s">
        <v>148</v>
      </c>
      <c r="AU164" s="156" t="s">
        <v>146</v>
      </c>
      <c r="AV164" s="14" t="s">
        <v>79</v>
      </c>
      <c r="AW164" s="14" t="s">
        <v>31</v>
      </c>
      <c r="AX164" s="14" t="s">
        <v>69</v>
      </c>
      <c r="AY164" s="156" t="s">
        <v>136</v>
      </c>
    </row>
    <row r="165" spans="2:51" s="14" customFormat="1" ht="22.5">
      <c r="B165" s="155"/>
      <c r="D165" s="149" t="s">
        <v>148</v>
      </c>
      <c r="E165" s="156" t="s">
        <v>3</v>
      </c>
      <c r="F165" s="157" t="s">
        <v>216</v>
      </c>
      <c r="H165" s="158">
        <v>28.896999999999998</v>
      </c>
      <c r="L165" s="155"/>
      <c r="M165" s="159"/>
      <c r="N165" s="160"/>
      <c r="O165" s="160"/>
      <c r="P165" s="160"/>
      <c r="Q165" s="160"/>
      <c r="R165" s="160"/>
      <c r="S165" s="160"/>
      <c r="T165" s="161"/>
      <c r="AT165" s="156" t="s">
        <v>148</v>
      </c>
      <c r="AU165" s="156" t="s">
        <v>146</v>
      </c>
      <c r="AV165" s="14" t="s">
        <v>79</v>
      </c>
      <c r="AW165" s="14" t="s">
        <v>31</v>
      </c>
      <c r="AX165" s="14" t="s">
        <v>69</v>
      </c>
      <c r="AY165" s="156" t="s">
        <v>136</v>
      </c>
    </row>
    <row r="166" spans="2:51" s="14" customFormat="1" ht="22.5">
      <c r="B166" s="155"/>
      <c r="D166" s="149" t="s">
        <v>148</v>
      </c>
      <c r="E166" s="156" t="s">
        <v>3</v>
      </c>
      <c r="F166" s="157" t="s">
        <v>217</v>
      </c>
      <c r="H166" s="158">
        <v>18.026</v>
      </c>
      <c r="L166" s="155"/>
      <c r="M166" s="159"/>
      <c r="N166" s="160"/>
      <c r="O166" s="160"/>
      <c r="P166" s="160"/>
      <c r="Q166" s="160"/>
      <c r="R166" s="160"/>
      <c r="S166" s="160"/>
      <c r="T166" s="161"/>
      <c r="AT166" s="156" t="s">
        <v>148</v>
      </c>
      <c r="AU166" s="156" t="s">
        <v>146</v>
      </c>
      <c r="AV166" s="14" t="s">
        <v>79</v>
      </c>
      <c r="AW166" s="14" t="s">
        <v>31</v>
      </c>
      <c r="AX166" s="14" t="s">
        <v>69</v>
      </c>
      <c r="AY166" s="156" t="s">
        <v>136</v>
      </c>
    </row>
    <row r="167" spans="2:51" s="14" customFormat="1" ht="22.5">
      <c r="B167" s="155"/>
      <c r="D167" s="149" t="s">
        <v>148</v>
      </c>
      <c r="E167" s="156" t="s">
        <v>3</v>
      </c>
      <c r="F167" s="157" t="s">
        <v>218</v>
      </c>
      <c r="H167" s="158">
        <v>2.125</v>
      </c>
      <c r="L167" s="155"/>
      <c r="M167" s="159"/>
      <c r="N167" s="160"/>
      <c r="O167" s="160"/>
      <c r="P167" s="160"/>
      <c r="Q167" s="160"/>
      <c r="R167" s="160"/>
      <c r="S167" s="160"/>
      <c r="T167" s="161"/>
      <c r="AT167" s="156" t="s">
        <v>148</v>
      </c>
      <c r="AU167" s="156" t="s">
        <v>146</v>
      </c>
      <c r="AV167" s="14" t="s">
        <v>79</v>
      </c>
      <c r="AW167" s="14" t="s">
        <v>31</v>
      </c>
      <c r="AX167" s="14" t="s">
        <v>69</v>
      </c>
      <c r="AY167" s="156" t="s">
        <v>136</v>
      </c>
    </row>
    <row r="168" spans="2:51" s="14" customFormat="1" ht="22.5">
      <c r="B168" s="155"/>
      <c r="D168" s="149" t="s">
        <v>148</v>
      </c>
      <c r="E168" s="156" t="s">
        <v>3</v>
      </c>
      <c r="F168" s="157" t="s">
        <v>219</v>
      </c>
      <c r="H168" s="158">
        <v>30.274000000000001</v>
      </c>
      <c r="L168" s="155"/>
      <c r="M168" s="159"/>
      <c r="N168" s="160"/>
      <c r="O168" s="160"/>
      <c r="P168" s="160"/>
      <c r="Q168" s="160"/>
      <c r="R168" s="160"/>
      <c r="S168" s="160"/>
      <c r="T168" s="161"/>
      <c r="AT168" s="156" t="s">
        <v>148</v>
      </c>
      <c r="AU168" s="156" t="s">
        <v>146</v>
      </c>
      <c r="AV168" s="14" t="s">
        <v>79</v>
      </c>
      <c r="AW168" s="14" t="s">
        <v>31</v>
      </c>
      <c r="AX168" s="14" t="s">
        <v>69</v>
      </c>
      <c r="AY168" s="156" t="s">
        <v>136</v>
      </c>
    </row>
    <row r="169" spans="2:51" s="14" customFormat="1" ht="22.5">
      <c r="B169" s="155"/>
      <c r="D169" s="149" t="s">
        <v>148</v>
      </c>
      <c r="E169" s="156" t="s">
        <v>3</v>
      </c>
      <c r="F169" s="157" t="s">
        <v>220</v>
      </c>
      <c r="H169" s="158">
        <v>35.549999999999997</v>
      </c>
      <c r="L169" s="155"/>
      <c r="M169" s="159"/>
      <c r="N169" s="160"/>
      <c r="O169" s="160"/>
      <c r="P169" s="160"/>
      <c r="Q169" s="160"/>
      <c r="R169" s="160"/>
      <c r="S169" s="160"/>
      <c r="T169" s="161"/>
      <c r="AT169" s="156" t="s">
        <v>148</v>
      </c>
      <c r="AU169" s="156" t="s">
        <v>146</v>
      </c>
      <c r="AV169" s="14" t="s">
        <v>79</v>
      </c>
      <c r="AW169" s="14" t="s">
        <v>31</v>
      </c>
      <c r="AX169" s="14" t="s">
        <v>69</v>
      </c>
      <c r="AY169" s="156" t="s">
        <v>136</v>
      </c>
    </row>
    <row r="170" spans="2:51" s="14" customFormat="1" ht="22.5">
      <c r="B170" s="155"/>
      <c r="D170" s="149" t="s">
        <v>148</v>
      </c>
      <c r="E170" s="156" t="s">
        <v>3</v>
      </c>
      <c r="F170" s="157" t="s">
        <v>221</v>
      </c>
      <c r="H170" s="158">
        <v>49.030999999999999</v>
      </c>
      <c r="L170" s="155"/>
      <c r="M170" s="159"/>
      <c r="N170" s="160"/>
      <c r="O170" s="160"/>
      <c r="P170" s="160"/>
      <c r="Q170" s="160"/>
      <c r="R170" s="160"/>
      <c r="S170" s="160"/>
      <c r="T170" s="161"/>
      <c r="AT170" s="156" t="s">
        <v>148</v>
      </c>
      <c r="AU170" s="156" t="s">
        <v>146</v>
      </c>
      <c r="AV170" s="14" t="s">
        <v>79</v>
      </c>
      <c r="AW170" s="14" t="s">
        <v>31</v>
      </c>
      <c r="AX170" s="14" t="s">
        <v>69</v>
      </c>
      <c r="AY170" s="156" t="s">
        <v>136</v>
      </c>
    </row>
    <row r="171" spans="2:51" s="14" customFormat="1" ht="22.5">
      <c r="B171" s="155"/>
      <c r="D171" s="149" t="s">
        <v>148</v>
      </c>
      <c r="E171" s="156" t="s">
        <v>3</v>
      </c>
      <c r="F171" s="157" t="s">
        <v>222</v>
      </c>
      <c r="H171" s="158">
        <v>39.628</v>
      </c>
      <c r="L171" s="155"/>
      <c r="M171" s="159"/>
      <c r="N171" s="160"/>
      <c r="O171" s="160"/>
      <c r="P171" s="160"/>
      <c r="Q171" s="160"/>
      <c r="R171" s="160"/>
      <c r="S171" s="160"/>
      <c r="T171" s="161"/>
      <c r="AT171" s="156" t="s">
        <v>148</v>
      </c>
      <c r="AU171" s="156" t="s">
        <v>146</v>
      </c>
      <c r="AV171" s="14" t="s">
        <v>79</v>
      </c>
      <c r="AW171" s="14" t="s">
        <v>31</v>
      </c>
      <c r="AX171" s="14" t="s">
        <v>69</v>
      </c>
      <c r="AY171" s="156" t="s">
        <v>136</v>
      </c>
    </row>
    <row r="172" spans="2:51" s="14" customFormat="1" ht="22.5">
      <c r="B172" s="155"/>
      <c r="D172" s="149" t="s">
        <v>148</v>
      </c>
      <c r="E172" s="156" t="s">
        <v>3</v>
      </c>
      <c r="F172" s="157" t="s">
        <v>223</v>
      </c>
      <c r="H172" s="158">
        <v>101.748</v>
      </c>
      <c r="L172" s="155"/>
      <c r="M172" s="159"/>
      <c r="N172" s="160"/>
      <c r="O172" s="160"/>
      <c r="P172" s="160"/>
      <c r="Q172" s="160"/>
      <c r="R172" s="160"/>
      <c r="S172" s="160"/>
      <c r="T172" s="161"/>
      <c r="AT172" s="156" t="s">
        <v>148</v>
      </c>
      <c r="AU172" s="156" t="s">
        <v>146</v>
      </c>
      <c r="AV172" s="14" t="s">
        <v>79</v>
      </c>
      <c r="AW172" s="14" t="s">
        <v>31</v>
      </c>
      <c r="AX172" s="14" t="s">
        <v>69</v>
      </c>
      <c r="AY172" s="156" t="s">
        <v>136</v>
      </c>
    </row>
    <row r="173" spans="2:51" s="14" customFormat="1" ht="22.5">
      <c r="B173" s="155"/>
      <c r="D173" s="149" t="s">
        <v>148</v>
      </c>
      <c r="E173" s="156" t="s">
        <v>3</v>
      </c>
      <c r="F173" s="157" t="s">
        <v>224</v>
      </c>
      <c r="H173" s="158">
        <v>31.706</v>
      </c>
      <c r="L173" s="155"/>
      <c r="M173" s="159"/>
      <c r="N173" s="160"/>
      <c r="O173" s="160"/>
      <c r="P173" s="160"/>
      <c r="Q173" s="160"/>
      <c r="R173" s="160"/>
      <c r="S173" s="160"/>
      <c r="T173" s="161"/>
      <c r="AT173" s="156" t="s">
        <v>148</v>
      </c>
      <c r="AU173" s="156" t="s">
        <v>146</v>
      </c>
      <c r="AV173" s="14" t="s">
        <v>79</v>
      </c>
      <c r="AW173" s="14" t="s">
        <v>31</v>
      </c>
      <c r="AX173" s="14" t="s">
        <v>69</v>
      </c>
      <c r="AY173" s="156" t="s">
        <v>136</v>
      </c>
    </row>
    <row r="174" spans="2:51" s="14" customFormat="1" ht="22.5">
      <c r="B174" s="155"/>
      <c r="D174" s="149" t="s">
        <v>148</v>
      </c>
      <c r="E174" s="156" t="s">
        <v>3</v>
      </c>
      <c r="F174" s="157" t="s">
        <v>225</v>
      </c>
      <c r="H174" s="158">
        <v>28.608000000000001</v>
      </c>
      <c r="L174" s="155"/>
      <c r="M174" s="159"/>
      <c r="N174" s="160"/>
      <c r="O174" s="160"/>
      <c r="P174" s="160"/>
      <c r="Q174" s="160"/>
      <c r="R174" s="160"/>
      <c r="S174" s="160"/>
      <c r="T174" s="161"/>
      <c r="AT174" s="156" t="s">
        <v>148</v>
      </c>
      <c r="AU174" s="156" t="s">
        <v>146</v>
      </c>
      <c r="AV174" s="14" t="s">
        <v>79</v>
      </c>
      <c r="AW174" s="14" t="s">
        <v>31</v>
      </c>
      <c r="AX174" s="14" t="s">
        <v>69</v>
      </c>
      <c r="AY174" s="156" t="s">
        <v>136</v>
      </c>
    </row>
    <row r="175" spans="2:51" s="16" customFormat="1">
      <c r="B175" s="169"/>
      <c r="D175" s="149" t="s">
        <v>148</v>
      </c>
      <c r="E175" s="170" t="s">
        <v>3</v>
      </c>
      <c r="F175" s="171" t="s">
        <v>187</v>
      </c>
      <c r="H175" s="172">
        <v>892.899</v>
      </c>
      <c r="L175" s="169"/>
      <c r="M175" s="173"/>
      <c r="N175" s="174"/>
      <c r="O175" s="174"/>
      <c r="P175" s="174"/>
      <c r="Q175" s="174"/>
      <c r="R175" s="174"/>
      <c r="S175" s="174"/>
      <c r="T175" s="175"/>
      <c r="AT175" s="170" t="s">
        <v>148</v>
      </c>
      <c r="AU175" s="170" t="s">
        <v>146</v>
      </c>
      <c r="AV175" s="16" t="s">
        <v>146</v>
      </c>
      <c r="AW175" s="16" t="s">
        <v>31</v>
      </c>
      <c r="AX175" s="16" t="s">
        <v>69</v>
      </c>
      <c r="AY175" s="170" t="s">
        <v>136</v>
      </c>
    </row>
    <row r="176" spans="2:51" s="14" customFormat="1">
      <c r="B176" s="155"/>
      <c r="D176" s="149" t="s">
        <v>148</v>
      </c>
      <c r="E176" s="156" t="s">
        <v>3</v>
      </c>
      <c r="F176" s="157" t="s">
        <v>226</v>
      </c>
      <c r="H176" s="158">
        <v>-446.45</v>
      </c>
      <c r="L176" s="155"/>
      <c r="M176" s="159"/>
      <c r="N176" s="160"/>
      <c r="O176" s="160"/>
      <c r="P176" s="160"/>
      <c r="Q176" s="160"/>
      <c r="R176" s="160"/>
      <c r="S176" s="160"/>
      <c r="T176" s="161"/>
      <c r="AT176" s="156" t="s">
        <v>148</v>
      </c>
      <c r="AU176" s="156" t="s">
        <v>146</v>
      </c>
      <c r="AV176" s="14" t="s">
        <v>79</v>
      </c>
      <c r="AW176" s="14" t="s">
        <v>31</v>
      </c>
      <c r="AX176" s="14" t="s">
        <v>69</v>
      </c>
      <c r="AY176" s="156" t="s">
        <v>136</v>
      </c>
    </row>
    <row r="177" spans="1:65" s="16" customFormat="1">
      <c r="B177" s="169"/>
      <c r="D177" s="149" t="s">
        <v>148</v>
      </c>
      <c r="E177" s="170" t="s">
        <v>3</v>
      </c>
      <c r="F177" s="171" t="s">
        <v>187</v>
      </c>
      <c r="H177" s="172">
        <v>-446.45</v>
      </c>
      <c r="L177" s="169"/>
      <c r="M177" s="173"/>
      <c r="N177" s="174"/>
      <c r="O177" s="174"/>
      <c r="P177" s="174"/>
      <c r="Q177" s="174"/>
      <c r="R177" s="174"/>
      <c r="S177" s="174"/>
      <c r="T177" s="175"/>
      <c r="AT177" s="170" t="s">
        <v>148</v>
      </c>
      <c r="AU177" s="170" t="s">
        <v>146</v>
      </c>
      <c r="AV177" s="16" t="s">
        <v>146</v>
      </c>
      <c r="AW177" s="16" t="s">
        <v>31</v>
      </c>
      <c r="AX177" s="16" t="s">
        <v>69</v>
      </c>
      <c r="AY177" s="170" t="s">
        <v>136</v>
      </c>
    </row>
    <row r="178" spans="1:65" s="15" customFormat="1">
      <c r="B178" s="162"/>
      <c r="D178" s="149" t="s">
        <v>148</v>
      </c>
      <c r="E178" s="163" t="s">
        <v>3</v>
      </c>
      <c r="F178" s="164" t="s">
        <v>151</v>
      </c>
      <c r="H178" s="165">
        <v>446.44900000000001</v>
      </c>
      <c r="L178" s="162"/>
      <c r="M178" s="166"/>
      <c r="N178" s="167"/>
      <c r="O178" s="167"/>
      <c r="P178" s="167"/>
      <c r="Q178" s="167"/>
      <c r="R178" s="167"/>
      <c r="S178" s="167"/>
      <c r="T178" s="168"/>
      <c r="AT178" s="163" t="s">
        <v>148</v>
      </c>
      <c r="AU178" s="163" t="s">
        <v>146</v>
      </c>
      <c r="AV178" s="15" t="s">
        <v>145</v>
      </c>
      <c r="AW178" s="15" t="s">
        <v>31</v>
      </c>
      <c r="AX178" s="15" t="s">
        <v>77</v>
      </c>
      <c r="AY178" s="163" t="s">
        <v>136</v>
      </c>
    </row>
    <row r="179" spans="1:65" s="2" customFormat="1" ht="49.15" customHeight="1">
      <c r="A179" s="30"/>
      <c r="B179" s="135"/>
      <c r="C179" s="136" t="s">
        <v>227</v>
      </c>
      <c r="D179" s="136" t="s">
        <v>140</v>
      </c>
      <c r="E179" s="137" t="s">
        <v>228</v>
      </c>
      <c r="F179" s="138" t="s">
        <v>229</v>
      </c>
      <c r="G179" s="139" t="s">
        <v>183</v>
      </c>
      <c r="H179" s="140">
        <v>446.45</v>
      </c>
      <c r="I179" s="141"/>
      <c r="J179" s="141">
        <f>ROUND(I179*H179,2)</f>
        <v>0</v>
      </c>
      <c r="K179" s="138" t="s">
        <v>144</v>
      </c>
      <c r="L179" s="31"/>
      <c r="M179" s="142" t="s">
        <v>3</v>
      </c>
      <c r="N179" s="143" t="s">
        <v>40</v>
      </c>
      <c r="O179" s="144">
        <v>0.97399999999999998</v>
      </c>
      <c r="P179" s="144">
        <f>O179*H179</f>
        <v>434.84229999999997</v>
      </c>
      <c r="Q179" s="144">
        <v>0</v>
      </c>
      <c r="R179" s="144">
        <f>Q179*H179</f>
        <v>0</v>
      </c>
      <c r="S179" s="144">
        <v>0</v>
      </c>
      <c r="T179" s="145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46" t="s">
        <v>145</v>
      </c>
      <c r="AT179" s="146" t="s">
        <v>140</v>
      </c>
      <c r="AU179" s="146" t="s">
        <v>146</v>
      </c>
      <c r="AY179" s="18" t="s">
        <v>136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8" t="s">
        <v>77</v>
      </c>
      <c r="BK179" s="147">
        <f>ROUND(I179*H179,2)</f>
        <v>0</v>
      </c>
      <c r="BL179" s="18" t="s">
        <v>145</v>
      </c>
      <c r="BM179" s="146" t="s">
        <v>230</v>
      </c>
    </row>
    <row r="180" spans="1:65" s="13" customFormat="1">
      <c r="B180" s="148"/>
      <c r="D180" s="149" t="s">
        <v>148</v>
      </c>
      <c r="E180" s="150" t="s">
        <v>3</v>
      </c>
      <c r="F180" s="151" t="s">
        <v>161</v>
      </c>
      <c r="H180" s="150" t="s">
        <v>3</v>
      </c>
      <c r="L180" s="148"/>
      <c r="M180" s="152"/>
      <c r="N180" s="153"/>
      <c r="O180" s="153"/>
      <c r="P180" s="153"/>
      <c r="Q180" s="153"/>
      <c r="R180" s="153"/>
      <c r="S180" s="153"/>
      <c r="T180" s="154"/>
      <c r="AT180" s="150" t="s">
        <v>148</v>
      </c>
      <c r="AU180" s="150" t="s">
        <v>146</v>
      </c>
      <c r="AV180" s="13" t="s">
        <v>77</v>
      </c>
      <c r="AW180" s="13" t="s">
        <v>31</v>
      </c>
      <c r="AX180" s="13" t="s">
        <v>69</v>
      </c>
      <c r="AY180" s="150" t="s">
        <v>136</v>
      </c>
    </row>
    <row r="181" spans="1:65" s="14" customFormat="1">
      <c r="B181" s="155"/>
      <c r="D181" s="149" t="s">
        <v>148</v>
      </c>
      <c r="E181" s="156" t="s">
        <v>3</v>
      </c>
      <c r="F181" s="157" t="s">
        <v>231</v>
      </c>
      <c r="H181" s="158">
        <v>446.45</v>
      </c>
      <c r="L181" s="155"/>
      <c r="M181" s="159"/>
      <c r="N181" s="160"/>
      <c r="O181" s="160"/>
      <c r="P181" s="160"/>
      <c r="Q181" s="160"/>
      <c r="R181" s="160"/>
      <c r="S181" s="160"/>
      <c r="T181" s="161"/>
      <c r="AT181" s="156" t="s">
        <v>148</v>
      </c>
      <c r="AU181" s="156" t="s">
        <v>146</v>
      </c>
      <c r="AV181" s="14" t="s">
        <v>79</v>
      </c>
      <c r="AW181" s="14" t="s">
        <v>31</v>
      </c>
      <c r="AX181" s="14" t="s">
        <v>69</v>
      </c>
      <c r="AY181" s="156" t="s">
        <v>136</v>
      </c>
    </row>
    <row r="182" spans="1:65" s="15" customFormat="1">
      <c r="B182" s="162"/>
      <c r="D182" s="149" t="s">
        <v>148</v>
      </c>
      <c r="E182" s="163" t="s">
        <v>3</v>
      </c>
      <c r="F182" s="164" t="s">
        <v>151</v>
      </c>
      <c r="H182" s="165">
        <v>446.45</v>
      </c>
      <c r="L182" s="162"/>
      <c r="M182" s="166"/>
      <c r="N182" s="167"/>
      <c r="O182" s="167"/>
      <c r="P182" s="167"/>
      <c r="Q182" s="167"/>
      <c r="R182" s="167"/>
      <c r="S182" s="167"/>
      <c r="T182" s="168"/>
      <c r="AT182" s="163" t="s">
        <v>148</v>
      </c>
      <c r="AU182" s="163" t="s">
        <v>146</v>
      </c>
      <c r="AV182" s="15" t="s">
        <v>145</v>
      </c>
      <c r="AW182" s="15" t="s">
        <v>31</v>
      </c>
      <c r="AX182" s="15" t="s">
        <v>77</v>
      </c>
      <c r="AY182" s="163" t="s">
        <v>136</v>
      </c>
    </row>
    <row r="183" spans="1:65" s="12" customFormat="1" ht="20.85" customHeight="1">
      <c r="B183" s="123"/>
      <c r="D183" s="124" t="s">
        <v>68</v>
      </c>
      <c r="E183" s="133" t="s">
        <v>232</v>
      </c>
      <c r="F183" s="133" t="s">
        <v>233</v>
      </c>
      <c r="J183" s="134">
        <f>BK183</f>
        <v>0</v>
      </c>
      <c r="L183" s="123"/>
      <c r="M183" s="127"/>
      <c r="N183" s="128"/>
      <c r="O183" s="128"/>
      <c r="P183" s="129">
        <v>0</v>
      </c>
      <c r="Q183" s="128"/>
      <c r="R183" s="129">
        <v>0</v>
      </c>
      <c r="S183" s="128"/>
      <c r="T183" s="130">
        <v>0</v>
      </c>
      <c r="AR183" s="124" t="s">
        <v>77</v>
      </c>
      <c r="AT183" s="131" t="s">
        <v>68</v>
      </c>
      <c r="AU183" s="131" t="s">
        <v>79</v>
      </c>
      <c r="AY183" s="124" t="s">
        <v>136</v>
      </c>
      <c r="BK183" s="132">
        <v>0</v>
      </c>
    </row>
    <row r="184" spans="1:65" s="12" customFormat="1" ht="20.85" customHeight="1">
      <c r="B184" s="123"/>
      <c r="D184" s="124" t="s">
        <v>68</v>
      </c>
      <c r="E184" s="133" t="s">
        <v>9</v>
      </c>
      <c r="F184" s="133" t="s">
        <v>234</v>
      </c>
      <c r="J184" s="134">
        <f>BK184</f>
        <v>0</v>
      </c>
      <c r="L184" s="123"/>
      <c r="M184" s="127"/>
      <c r="N184" s="128"/>
      <c r="O184" s="128"/>
      <c r="P184" s="129">
        <f>SUM(P185:P216)</f>
        <v>733.80211199999997</v>
      </c>
      <c r="Q184" s="128"/>
      <c r="R184" s="129">
        <f>SUM(R185:R216)</f>
        <v>1.3637030399999999</v>
      </c>
      <c r="S184" s="128"/>
      <c r="T184" s="130">
        <f>SUM(T185:T216)</f>
        <v>0</v>
      </c>
      <c r="AR184" s="124" t="s">
        <v>77</v>
      </c>
      <c r="AT184" s="131" t="s">
        <v>68</v>
      </c>
      <c r="AU184" s="131" t="s">
        <v>79</v>
      </c>
      <c r="AY184" s="124" t="s">
        <v>136</v>
      </c>
      <c r="BK184" s="132">
        <f>SUM(BK185:BK216)</f>
        <v>0</v>
      </c>
    </row>
    <row r="185" spans="1:65" s="2" customFormat="1" ht="37.9" customHeight="1">
      <c r="A185" s="30"/>
      <c r="B185" s="135"/>
      <c r="C185" s="136" t="s">
        <v>235</v>
      </c>
      <c r="D185" s="136" t="s">
        <v>140</v>
      </c>
      <c r="E185" s="137" t="s">
        <v>236</v>
      </c>
      <c r="F185" s="138" t="s">
        <v>237</v>
      </c>
      <c r="G185" s="139" t="s">
        <v>175</v>
      </c>
      <c r="H185" s="140">
        <v>1623.4559999999999</v>
      </c>
      <c r="I185" s="141"/>
      <c r="J185" s="141">
        <f>ROUND(I185*H185,2)</f>
        <v>0</v>
      </c>
      <c r="K185" s="138" t="s">
        <v>144</v>
      </c>
      <c r="L185" s="31"/>
      <c r="M185" s="142" t="s">
        <v>3</v>
      </c>
      <c r="N185" s="143" t="s">
        <v>40</v>
      </c>
      <c r="O185" s="144">
        <v>0.23599999999999999</v>
      </c>
      <c r="P185" s="144">
        <f>O185*H185</f>
        <v>383.13561599999997</v>
      </c>
      <c r="Q185" s="144">
        <v>8.4000000000000003E-4</v>
      </c>
      <c r="R185" s="144">
        <f>Q185*H185</f>
        <v>1.3637030399999999</v>
      </c>
      <c r="S185" s="144">
        <v>0</v>
      </c>
      <c r="T185" s="145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46" t="s">
        <v>145</v>
      </c>
      <c r="AT185" s="146" t="s">
        <v>140</v>
      </c>
      <c r="AU185" s="146" t="s">
        <v>146</v>
      </c>
      <c r="AY185" s="18" t="s">
        <v>136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8" t="s">
        <v>77</v>
      </c>
      <c r="BK185" s="147">
        <f>ROUND(I185*H185,2)</f>
        <v>0</v>
      </c>
      <c r="BL185" s="18" t="s">
        <v>145</v>
      </c>
      <c r="BM185" s="146" t="s">
        <v>238</v>
      </c>
    </row>
    <row r="186" spans="1:65" s="13" customFormat="1">
      <c r="B186" s="148"/>
      <c r="D186" s="149" t="s">
        <v>148</v>
      </c>
      <c r="E186" s="150" t="s">
        <v>3</v>
      </c>
      <c r="F186" s="151" t="s">
        <v>161</v>
      </c>
      <c r="H186" s="150" t="s">
        <v>3</v>
      </c>
      <c r="L186" s="148"/>
      <c r="M186" s="152"/>
      <c r="N186" s="153"/>
      <c r="O186" s="153"/>
      <c r="P186" s="153"/>
      <c r="Q186" s="153"/>
      <c r="R186" s="153"/>
      <c r="S186" s="153"/>
      <c r="T186" s="154"/>
      <c r="AT186" s="150" t="s">
        <v>148</v>
      </c>
      <c r="AU186" s="150" t="s">
        <v>146</v>
      </c>
      <c r="AV186" s="13" t="s">
        <v>77</v>
      </c>
      <c r="AW186" s="13" t="s">
        <v>31</v>
      </c>
      <c r="AX186" s="13" t="s">
        <v>69</v>
      </c>
      <c r="AY186" s="150" t="s">
        <v>136</v>
      </c>
    </row>
    <row r="187" spans="1:65" s="14" customFormat="1" ht="22.5">
      <c r="B187" s="155"/>
      <c r="D187" s="149" t="s">
        <v>148</v>
      </c>
      <c r="E187" s="156" t="s">
        <v>3</v>
      </c>
      <c r="F187" s="157" t="s">
        <v>239</v>
      </c>
      <c r="H187" s="158">
        <v>13.334</v>
      </c>
      <c r="L187" s="155"/>
      <c r="M187" s="159"/>
      <c r="N187" s="160"/>
      <c r="O187" s="160"/>
      <c r="P187" s="160"/>
      <c r="Q187" s="160"/>
      <c r="R187" s="160"/>
      <c r="S187" s="160"/>
      <c r="T187" s="161"/>
      <c r="AT187" s="156" t="s">
        <v>148</v>
      </c>
      <c r="AU187" s="156" t="s">
        <v>146</v>
      </c>
      <c r="AV187" s="14" t="s">
        <v>79</v>
      </c>
      <c r="AW187" s="14" t="s">
        <v>31</v>
      </c>
      <c r="AX187" s="14" t="s">
        <v>69</v>
      </c>
      <c r="AY187" s="156" t="s">
        <v>136</v>
      </c>
    </row>
    <row r="188" spans="1:65" s="14" customFormat="1" ht="22.5">
      <c r="B188" s="155"/>
      <c r="D188" s="149" t="s">
        <v>148</v>
      </c>
      <c r="E188" s="156" t="s">
        <v>3</v>
      </c>
      <c r="F188" s="157" t="s">
        <v>240</v>
      </c>
      <c r="H188" s="158">
        <v>115.18</v>
      </c>
      <c r="L188" s="155"/>
      <c r="M188" s="159"/>
      <c r="N188" s="160"/>
      <c r="O188" s="160"/>
      <c r="P188" s="160"/>
      <c r="Q188" s="160"/>
      <c r="R188" s="160"/>
      <c r="S188" s="160"/>
      <c r="T188" s="161"/>
      <c r="AT188" s="156" t="s">
        <v>148</v>
      </c>
      <c r="AU188" s="156" t="s">
        <v>146</v>
      </c>
      <c r="AV188" s="14" t="s">
        <v>79</v>
      </c>
      <c r="AW188" s="14" t="s">
        <v>31</v>
      </c>
      <c r="AX188" s="14" t="s">
        <v>69</v>
      </c>
      <c r="AY188" s="156" t="s">
        <v>136</v>
      </c>
    </row>
    <row r="189" spans="1:65" s="14" customFormat="1" ht="22.5">
      <c r="B189" s="155"/>
      <c r="D189" s="149" t="s">
        <v>148</v>
      </c>
      <c r="E189" s="156" t="s">
        <v>3</v>
      </c>
      <c r="F189" s="157" t="s">
        <v>241</v>
      </c>
      <c r="H189" s="158">
        <v>41.624000000000002</v>
      </c>
      <c r="L189" s="155"/>
      <c r="M189" s="159"/>
      <c r="N189" s="160"/>
      <c r="O189" s="160"/>
      <c r="P189" s="160"/>
      <c r="Q189" s="160"/>
      <c r="R189" s="160"/>
      <c r="S189" s="160"/>
      <c r="T189" s="161"/>
      <c r="AT189" s="156" t="s">
        <v>148</v>
      </c>
      <c r="AU189" s="156" t="s">
        <v>146</v>
      </c>
      <c r="AV189" s="14" t="s">
        <v>79</v>
      </c>
      <c r="AW189" s="14" t="s">
        <v>31</v>
      </c>
      <c r="AX189" s="14" t="s">
        <v>69</v>
      </c>
      <c r="AY189" s="156" t="s">
        <v>136</v>
      </c>
    </row>
    <row r="190" spans="1:65" s="14" customFormat="1" ht="22.5">
      <c r="B190" s="155"/>
      <c r="D190" s="149" t="s">
        <v>148</v>
      </c>
      <c r="E190" s="156" t="s">
        <v>3</v>
      </c>
      <c r="F190" s="157" t="s">
        <v>242</v>
      </c>
      <c r="H190" s="158">
        <v>58.076000000000001</v>
      </c>
      <c r="L190" s="155"/>
      <c r="M190" s="159"/>
      <c r="N190" s="160"/>
      <c r="O190" s="160"/>
      <c r="P190" s="160"/>
      <c r="Q190" s="160"/>
      <c r="R190" s="160"/>
      <c r="S190" s="160"/>
      <c r="T190" s="161"/>
      <c r="AT190" s="156" t="s">
        <v>148</v>
      </c>
      <c r="AU190" s="156" t="s">
        <v>146</v>
      </c>
      <c r="AV190" s="14" t="s">
        <v>79</v>
      </c>
      <c r="AW190" s="14" t="s">
        <v>31</v>
      </c>
      <c r="AX190" s="14" t="s">
        <v>69</v>
      </c>
      <c r="AY190" s="156" t="s">
        <v>136</v>
      </c>
    </row>
    <row r="191" spans="1:65" s="14" customFormat="1" ht="22.5">
      <c r="B191" s="155"/>
      <c r="D191" s="149" t="s">
        <v>148</v>
      </c>
      <c r="E191" s="156" t="s">
        <v>3</v>
      </c>
      <c r="F191" s="157" t="s">
        <v>243</v>
      </c>
      <c r="H191" s="158">
        <v>40.639000000000003</v>
      </c>
      <c r="L191" s="155"/>
      <c r="M191" s="159"/>
      <c r="N191" s="160"/>
      <c r="O191" s="160"/>
      <c r="P191" s="160"/>
      <c r="Q191" s="160"/>
      <c r="R191" s="160"/>
      <c r="S191" s="160"/>
      <c r="T191" s="161"/>
      <c r="AT191" s="156" t="s">
        <v>148</v>
      </c>
      <c r="AU191" s="156" t="s">
        <v>146</v>
      </c>
      <c r="AV191" s="14" t="s">
        <v>79</v>
      </c>
      <c r="AW191" s="14" t="s">
        <v>31</v>
      </c>
      <c r="AX191" s="14" t="s">
        <v>69</v>
      </c>
      <c r="AY191" s="156" t="s">
        <v>136</v>
      </c>
    </row>
    <row r="192" spans="1:65" s="14" customFormat="1" ht="22.5">
      <c r="B192" s="155"/>
      <c r="D192" s="149" t="s">
        <v>148</v>
      </c>
      <c r="E192" s="156" t="s">
        <v>3</v>
      </c>
      <c r="F192" s="157" t="s">
        <v>244</v>
      </c>
      <c r="H192" s="158">
        <v>104.253</v>
      </c>
      <c r="L192" s="155"/>
      <c r="M192" s="159"/>
      <c r="N192" s="160"/>
      <c r="O192" s="160"/>
      <c r="P192" s="160"/>
      <c r="Q192" s="160"/>
      <c r="R192" s="160"/>
      <c r="S192" s="160"/>
      <c r="T192" s="161"/>
      <c r="AT192" s="156" t="s">
        <v>148</v>
      </c>
      <c r="AU192" s="156" t="s">
        <v>146</v>
      </c>
      <c r="AV192" s="14" t="s">
        <v>79</v>
      </c>
      <c r="AW192" s="14" t="s">
        <v>31</v>
      </c>
      <c r="AX192" s="14" t="s">
        <v>69</v>
      </c>
      <c r="AY192" s="156" t="s">
        <v>136</v>
      </c>
    </row>
    <row r="193" spans="2:51" s="14" customFormat="1" ht="22.5">
      <c r="B193" s="155"/>
      <c r="D193" s="149" t="s">
        <v>148</v>
      </c>
      <c r="E193" s="156" t="s">
        <v>3</v>
      </c>
      <c r="F193" s="157" t="s">
        <v>245</v>
      </c>
      <c r="H193" s="158">
        <v>45.179000000000002</v>
      </c>
      <c r="L193" s="155"/>
      <c r="M193" s="159"/>
      <c r="N193" s="160"/>
      <c r="O193" s="160"/>
      <c r="P193" s="160"/>
      <c r="Q193" s="160"/>
      <c r="R193" s="160"/>
      <c r="S193" s="160"/>
      <c r="T193" s="161"/>
      <c r="AT193" s="156" t="s">
        <v>148</v>
      </c>
      <c r="AU193" s="156" t="s">
        <v>146</v>
      </c>
      <c r="AV193" s="14" t="s">
        <v>79</v>
      </c>
      <c r="AW193" s="14" t="s">
        <v>31</v>
      </c>
      <c r="AX193" s="14" t="s">
        <v>69</v>
      </c>
      <c r="AY193" s="156" t="s">
        <v>136</v>
      </c>
    </row>
    <row r="194" spans="2:51" s="14" customFormat="1" ht="22.5">
      <c r="B194" s="155"/>
      <c r="D194" s="149" t="s">
        <v>148</v>
      </c>
      <c r="E194" s="156" t="s">
        <v>3</v>
      </c>
      <c r="F194" s="157" t="s">
        <v>246</v>
      </c>
      <c r="H194" s="158">
        <v>53.655000000000001</v>
      </c>
      <c r="L194" s="155"/>
      <c r="M194" s="159"/>
      <c r="N194" s="160"/>
      <c r="O194" s="160"/>
      <c r="P194" s="160"/>
      <c r="Q194" s="160"/>
      <c r="R194" s="160"/>
      <c r="S194" s="160"/>
      <c r="T194" s="161"/>
      <c r="AT194" s="156" t="s">
        <v>148</v>
      </c>
      <c r="AU194" s="156" t="s">
        <v>146</v>
      </c>
      <c r="AV194" s="14" t="s">
        <v>79</v>
      </c>
      <c r="AW194" s="14" t="s">
        <v>31</v>
      </c>
      <c r="AX194" s="14" t="s">
        <v>69</v>
      </c>
      <c r="AY194" s="156" t="s">
        <v>136</v>
      </c>
    </row>
    <row r="195" spans="2:51" s="14" customFormat="1" ht="22.5">
      <c r="B195" s="155"/>
      <c r="D195" s="149" t="s">
        <v>148</v>
      </c>
      <c r="E195" s="156" t="s">
        <v>3</v>
      </c>
      <c r="F195" s="157" t="s">
        <v>247</v>
      </c>
      <c r="H195" s="158">
        <v>94.584000000000003</v>
      </c>
      <c r="L195" s="155"/>
      <c r="M195" s="159"/>
      <c r="N195" s="160"/>
      <c r="O195" s="160"/>
      <c r="P195" s="160"/>
      <c r="Q195" s="160"/>
      <c r="R195" s="160"/>
      <c r="S195" s="160"/>
      <c r="T195" s="161"/>
      <c r="AT195" s="156" t="s">
        <v>148</v>
      </c>
      <c r="AU195" s="156" t="s">
        <v>146</v>
      </c>
      <c r="AV195" s="14" t="s">
        <v>79</v>
      </c>
      <c r="AW195" s="14" t="s">
        <v>31</v>
      </c>
      <c r="AX195" s="14" t="s">
        <v>69</v>
      </c>
      <c r="AY195" s="156" t="s">
        <v>136</v>
      </c>
    </row>
    <row r="196" spans="2:51" s="14" customFormat="1" ht="22.5">
      <c r="B196" s="155"/>
      <c r="D196" s="149" t="s">
        <v>148</v>
      </c>
      <c r="E196" s="156" t="s">
        <v>3</v>
      </c>
      <c r="F196" s="157" t="s">
        <v>248</v>
      </c>
      <c r="H196" s="158">
        <v>46.927999999999997</v>
      </c>
      <c r="L196" s="155"/>
      <c r="M196" s="159"/>
      <c r="N196" s="160"/>
      <c r="O196" s="160"/>
      <c r="P196" s="160"/>
      <c r="Q196" s="160"/>
      <c r="R196" s="160"/>
      <c r="S196" s="160"/>
      <c r="T196" s="161"/>
      <c r="AT196" s="156" t="s">
        <v>148</v>
      </c>
      <c r="AU196" s="156" t="s">
        <v>146</v>
      </c>
      <c r="AV196" s="14" t="s">
        <v>79</v>
      </c>
      <c r="AW196" s="14" t="s">
        <v>31</v>
      </c>
      <c r="AX196" s="14" t="s">
        <v>69</v>
      </c>
      <c r="AY196" s="156" t="s">
        <v>136</v>
      </c>
    </row>
    <row r="197" spans="2:51" s="14" customFormat="1" ht="22.5">
      <c r="B197" s="155"/>
      <c r="D197" s="149" t="s">
        <v>148</v>
      </c>
      <c r="E197" s="156" t="s">
        <v>3</v>
      </c>
      <c r="F197" s="157" t="s">
        <v>249</v>
      </c>
      <c r="H197" s="158">
        <v>49.02</v>
      </c>
      <c r="L197" s="155"/>
      <c r="M197" s="159"/>
      <c r="N197" s="160"/>
      <c r="O197" s="160"/>
      <c r="P197" s="160"/>
      <c r="Q197" s="160"/>
      <c r="R197" s="160"/>
      <c r="S197" s="160"/>
      <c r="T197" s="161"/>
      <c r="AT197" s="156" t="s">
        <v>148</v>
      </c>
      <c r="AU197" s="156" t="s">
        <v>146</v>
      </c>
      <c r="AV197" s="14" t="s">
        <v>79</v>
      </c>
      <c r="AW197" s="14" t="s">
        <v>31</v>
      </c>
      <c r="AX197" s="14" t="s">
        <v>69</v>
      </c>
      <c r="AY197" s="156" t="s">
        <v>136</v>
      </c>
    </row>
    <row r="198" spans="2:51" s="14" customFormat="1" ht="22.5">
      <c r="B198" s="155"/>
      <c r="D198" s="149" t="s">
        <v>148</v>
      </c>
      <c r="E198" s="156" t="s">
        <v>3</v>
      </c>
      <c r="F198" s="157" t="s">
        <v>250</v>
      </c>
      <c r="H198" s="158">
        <v>97.299000000000007</v>
      </c>
      <c r="L198" s="155"/>
      <c r="M198" s="159"/>
      <c r="N198" s="160"/>
      <c r="O198" s="160"/>
      <c r="P198" s="160"/>
      <c r="Q198" s="160"/>
      <c r="R198" s="160"/>
      <c r="S198" s="160"/>
      <c r="T198" s="161"/>
      <c r="AT198" s="156" t="s">
        <v>148</v>
      </c>
      <c r="AU198" s="156" t="s">
        <v>146</v>
      </c>
      <c r="AV198" s="14" t="s">
        <v>79</v>
      </c>
      <c r="AW198" s="14" t="s">
        <v>31</v>
      </c>
      <c r="AX198" s="14" t="s">
        <v>69</v>
      </c>
      <c r="AY198" s="156" t="s">
        <v>136</v>
      </c>
    </row>
    <row r="199" spans="2:51" s="14" customFormat="1" ht="22.5">
      <c r="B199" s="155"/>
      <c r="D199" s="149" t="s">
        <v>148</v>
      </c>
      <c r="E199" s="156" t="s">
        <v>3</v>
      </c>
      <c r="F199" s="157" t="s">
        <v>251</v>
      </c>
      <c r="H199" s="158">
        <v>53.36</v>
      </c>
      <c r="L199" s="155"/>
      <c r="M199" s="159"/>
      <c r="N199" s="160"/>
      <c r="O199" s="160"/>
      <c r="P199" s="160"/>
      <c r="Q199" s="160"/>
      <c r="R199" s="160"/>
      <c r="S199" s="160"/>
      <c r="T199" s="161"/>
      <c r="AT199" s="156" t="s">
        <v>148</v>
      </c>
      <c r="AU199" s="156" t="s">
        <v>146</v>
      </c>
      <c r="AV199" s="14" t="s">
        <v>79</v>
      </c>
      <c r="AW199" s="14" t="s">
        <v>31</v>
      </c>
      <c r="AX199" s="14" t="s">
        <v>69</v>
      </c>
      <c r="AY199" s="156" t="s">
        <v>136</v>
      </c>
    </row>
    <row r="200" spans="2:51" s="14" customFormat="1" ht="22.5">
      <c r="B200" s="155"/>
      <c r="D200" s="149" t="s">
        <v>148</v>
      </c>
      <c r="E200" s="156" t="s">
        <v>3</v>
      </c>
      <c r="F200" s="157" t="s">
        <v>252</v>
      </c>
      <c r="H200" s="158">
        <v>50.921999999999997</v>
      </c>
      <c r="L200" s="155"/>
      <c r="M200" s="159"/>
      <c r="N200" s="160"/>
      <c r="O200" s="160"/>
      <c r="P200" s="160"/>
      <c r="Q200" s="160"/>
      <c r="R200" s="160"/>
      <c r="S200" s="160"/>
      <c r="T200" s="161"/>
      <c r="AT200" s="156" t="s">
        <v>148</v>
      </c>
      <c r="AU200" s="156" t="s">
        <v>146</v>
      </c>
      <c r="AV200" s="14" t="s">
        <v>79</v>
      </c>
      <c r="AW200" s="14" t="s">
        <v>31</v>
      </c>
      <c r="AX200" s="14" t="s">
        <v>69</v>
      </c>
      <c r="AY200" s="156" t="s">
        <v>136</v>
      </c>
    </row>
    <row r="201" spans="2:51" s="14" customFormat="1" ht="22.5">
      <c r="B201" s="155"/>
      <c r="D201" s="149" t="s">
        <v>148</v>
      </c>
      <c r="E201" s="156" t="s">
        <v>3</v>
      </c>
      <c r="F201" s="157" t="s">
        <v>253</v>
      </c>
      <c r="H201" s="158">
        <v>94.686999999999998</v>
      </c>
      <c r="L201" s="155"/>
      <c r="M201" s="159"/>
      <c r="N201" s="160"/>
      <c r="O201" s="160"/>
      <c r="P201" s="160"/>
      <c r="Q201" s="160"/>
      <c r="R201" s="160"/>
      <c r="S201" s="160"/>
      <c r="T201" s="161"/>
      <c r="AT201" s="156" t="s">
        <v>148</v>
      </c>
      <c r="AU201" s="156" t="s">
        <v>146</v>
      </c>
      <c r="AV201" s="14" t="s">
        <v>79</v>
      </c>
      <c r="AW201" s="14" t="s">
        <v>31</v>
      </c>
      <c r="AX201" s="14" t="s">
        <v>69</v>
      </c>
      <c r="AY201" s="156" t="s">
        <v>136</v>
      </c>
    </row>
    <row r="202" spans="2:51" s="14" customFormat="1" ht="22.5">
      <c r="B202" s="155"/>
      <c r="D202" s="149" t="s">
        <v>148</v>
      </c>
      <c r="E202" s="156" t="s">
        <v>3</v>
      </c>
      <c r="F202" s="157" t="s">
        <v>254</v>
      </c>
      <c r="H202" s="158">
        <v>52.54</v>
      </c>
      <c r="L202" s="155"/>
      <c r="M202" s="159"/>
      <c r="N202" s="160"/>
      <c r="O202" s="160"/>
      <c r="P202" s="160"/>
      <c r="Q202" s="160"/>
      <c r="R202" s="160"/>
      <c r="S202" s="160"/>
      <c r="T202" s="161"/>
      <c r="AT202" s="156" t="s">
        <v>148</v>
      </c>
      <c r="AU202" s="156" t="s">
        <v>146</v>
      </c>
      <c r="AV202" s="14" t="s">
        <v>79</v>
      </c>
      <c r="AW202" s="14" t="s">
        <v>31</v>
      </c>
      <c r="AX202" s="14" t="s">
        <v>69</v>
      </c>
      <c r="AY202" s="156" t="s">
        <v>136</v>
      </c>
    </row>
    <row r="203" spans="2:51" s="14" customFormat="1" ht="22.5">
      <c r="B203" s="155"/>
      <c r="D203" s="149" t="s">
        <v>148</v>
      </c>
      <c r="E203" s="156" t="s">
        <v>3</v>
      </c>
      <c r="F203" s="157" t="s">
        <v>255</v>
      </c>
      <c r="H203" s="158">
        <v>32.774999999999999</v>
      </c>
      <c r="L203" s="155"/>
      <c r="M203" s="159"/>
      <c r="N203" s="160"/>
      <c r="O203" s="160"/>
      <c r="P203" s="160"/>
      <c r="Q203" s="160"/>
      <c r="R203" s="160"/>
      <c r="S203" s="160"/>
      <c r="T203" s="161"/>
      <c r="AT203" s="156" t="s">
        <v>148</v>
      </c>
      <c r="AU203" s="156" t="s">
        <v>146</v>
      </c>
      <c r="AV203" s="14" t="s">
        <v>79</v>
      </c>
      <c r="AW203" s="14" t="s">
        <v>31</v>
      </c>
      <c r="AX203" s="14" t="s">
        <v>69</v>
      </c>
      <c r="AY203" s="156" t="s">
        <v>136</v>
      </c>
    </row>
    <row r="204" spans="2:51" s="14" customFormat="1" ht="22.5">
      <c r="B204" s="155"/>
      <c r="D204" s="149" t="s">
        <v>148</v>
      </c>
      <c r="E204" s="156" t="s">
        <v>3</v>
      </c>
      <c r="F204" s="157" t="s">
        <v>256</v>
      </c>
      <c r="H204" s="158">
        <v>3.8639999999999999</v>
      </c>
      <c r="L204" s="155"/>
      <c r="M204" s="159"/>
      <c r="N204" s="160"/>
      <c r="O204" s="160"/>
      <c r="P204" s="160"/>
      <c r="Q204" s="160"/>
      <c r="R204" s="160"/>
      <c r="S204" s="160"/>
      <c r="T204" s="161"/>
      <c r="AT204" s="156" t="s">
        <v>148</v>
      </c>
      <c r="AU204" s="156" t="s">
        <v>146</v>
      </c>
      <c r="AV204" s="14" t="s">
        <v>79</v>
      </c>
      <c r="AW204" s="14" t="s">
        <v>31</v>
      </c>
      <c r="AX204" s="14" t="s">
        <v>69</v>
      </c>
      <c r="AY204" s="156" t="s">
        <v>136</v>
      </c>
    </row>
    <row r="205" spans="2:51" s="14" customFormat="1" ht="22.5">
      <c r="B205" s="155"/>
      <c r="D205" s="149" t="s">
        <v>148</v>
      </c>
      <c r="E205" s="156" t="s">
        <v>3</v>
      </c>
      <c r="F205" s="157" t="s">
        <v>257</v>
      </c>
      <c r="H205" s="158">
        <v>55.043999999999997</v>
      </c>
      <c r="L205" s="155"/>
      <c r="M205" s="159"/>
      <c r="N205" s="160"/>
      <c r="O205" s="160"/>
      <c r="P205" s="160"/>
      <c r="Q205" s="160"/>
      <c r="R205" s="160"/>
      <c r="S205" s="160"/>
      <c r="T205" s="161"/>
      <c r="AT205" s="156" t="s">
        <v>148</v>
      </c>
      <c r="AU205" s="156" t="s">
        <v>146</v>
      </c>
      <c r="AV205" s="14" t="s">
        <v>79</v>
      </c>
      <c r="AW205" s="14" t="s">
        <v>31</v>
      </c>
      <c r="AX205" s="14" t="s">
        <v>69</v>
      </c>
      <c r="AY205" s="156" t="s">
        <v>136</v>
      </c>
    </row>
    <row r="206" spans="2:51" s="14" customFormat="1" ht="22.5">
      <c r="B206" s="155"/>
      <c r="D206" s="149" t="s">
        <v>148</v>
      </c>
      <c r="E206" s="156" t="s">
        <v>3</v>
      </c>
      <c r="F206" s="157" t="s">
        <v>258</v>
      </c>
      <c r="H206" s="158">
        <v>64.637</v>
      </c>
      <c r="L206" s="155"/>
      <c r="M206" s="159"/>
      <c r="N206" s="160"/>
      <c r="O206" s="160"/>
      <c r="P206" s="160"/>
      <c r="Q206" s="160"/>
      <c r="R206" s="160"/>
      <c r="S206" s="160"/>
      <c r="T206" s="161"/>
      <c r="AT206" s="156" t="s">
        <v>148</v>
      </c>
      <c r="AU206" s="156" t="s">
        <v>146</v>
      </c>
      <c r="AV206" s="14" t="s">
        <v>79</v>
      </c>
      <c r="AW206" s="14" t="s">
        <v>31</v>
      </c>
      <c r="AX206" s="14" t="s">
        <v>69</v>
      </c>
      <c r="AY206" s="156" t="s">
        <v>136</v>
      </c>
    </row>
    <row r="207" spans="2:51" s="14" customFormat="1" ht="22.5">
      <c r="B207" s="155"/>
      <c r="D207" s="149" t="s">
        <v>148</v>
      </c>
      <c r="E207" s="156" t="s">
        <v>3</v>
      </c>
      <c r="F207" s="157" t="s">
        <v>259</v>
      </c>
      <c r="H207" s="158">
        <v>89.147999999999996</v>
      </c>
      <c r="L207" s="155"/>
      <c r="M207" s="159"/>
      <c r="N207" s="160"/>
      <c r="O207" s="160"/>
      <c r="P207" s="160"/>
      <c r="Q207" s="160"/>
      <c r="R207" s="160"/>
      <c r="S207" s="160"/>
      <c r="T207" s="161"/>
      <c r="AT207" s="156" t="s">
        <v>148</v>
      </c>
      <c r="AU207" s="156" t="s">
        <v>146</v>
      </c>
      <c r="AV207" s="14" t="s">
        <v>79</v>
      </c>
      <c r="AW207" s="14" t="s">
        <v>31</v>
      </c>
      <c r="AX207" s="14" t="s">
        <v>69</v>
      </c>
      <c r="AY207" s="156" t="s">
        <v>136</v>
      </c>
    </row>
    <row r="208" spans="2:51" s="14" customFormat="1" ht="22.5">
      <c r="B208" s="155"/>
      <c r="D208" s="149" t="s">
        <v>148</v>
      </c>
      <c r="E208" s="156" t="s">
        <v>3</v>
      </c>
      <c r="F208" s="157" t="s">
        <v>260</v>
      </c>
      <c r="H208" s="158">
        <v>72.051000000000002</v>
      </c>
      <c r="L208" s="155"/>
      <c r="M208" s="159"/>
      <c r="N208" s="160"/>
      <c r="O208" s="160"/>
      <c r="P208" s="160"/>
      <c r="Q208" s="160"/>
      <c r="R208" s="160"/>
      <c r="S208" s="160"/>
      <c r="T208" s="161"/>
      <c r="AT208" s="156" t="s">
        <v>148</v>
      </c>
      <c r="AU208" s="156" t="s">
        <v>146</v>
      </c>
      <c r="AV208" s="14" t="s">
        <v>79</v>
      </c>
      <c r="AW208" s="14" t="s">
        <v>31</v>
      </c>
      <c r="AX208" s="14" t="s">
        <v>69</v>
      </c>
      <c r="AY208" s="156" t="s">
        <v>136</v>
      </c>
    </row>
    <row r="209" spans="1:65" s="14" customFormat="1" ht="22.5">
      <c r="B209" s="155"/>
      <c r="D209" s="149" t="s">
        <v>148</v>
      </c>
      <c r="E209" s="156" t="s">
        <v>3</v>
      </c>
      <c r="F209" s="157" t="s">
        <v>261</v>
      </c>
      <c r="H209" s="158">
        <v>184.99600000000001</v>
      </c>
      <c r="L209" s="155"/>
      <c r="M209" s="159"/>
      <c r="N209" s="160"/>
      <c r="O209" s="160"/>
      <c r="P209" s="160"/>
      <c r="Q209" s="160"/>
      <c r="R209" s="160"/>
      <c r="S209" s="160"/>
      <c r="T209" s="161"/>
      <c r="AT209" s="156" t="s">
        <v>148</v>
      </c>
      <c r="AU209" s="156" t="s">
        <v>146</v>
      </c>
      <c r="AV209" s="14" t="s">
        <v>79</v>
      </c>
      <c r="AW209" s="14" t="s">
        <v>31</v>
      </c>
      <c r="AX209" s="14" t="s">
        <v>69</v>
      </c>
      <c r="AY209" s="156" t="s">
        <v>136</v>
      </c>
    </row>
    <row r="210" spans="1:65" s="14" customFormat="1" ht="22.5">
      <c r="B210" s="155"/>
      <c r="D210" s="149" t="s">
        <v>148</v>
      </c>
      <c r="E210" s="156" t="s">
        <v>3</v>
      </c>
      <c r="F210" s="157" t="s">
        <v>262</v>
      </c>
      <c r="H210" s="158">
        <v>57.646999999999998</v>
      </c>
      <c r="L210" s="155"/>
      <c r="M210" s="159"/>
      <c r="N210" s="160"/>
      <c r="O210" s="160"/>
      <c r="P210" s="160"/>
      <c r="Q210" s="160"/>
      <c r="R210" s="160"/>
      <c r="S210" s="160"/>
      <c r="T210" s="161"/>
      <c r="AT210" s="156" t="s">
        <v>148</v>
      </c>
      <c r="AU210" s="156" t="s">
        <v>146</v>
      </c>
      <c r="AV210" s="14" t="s">
        <v>79</v>
      </c>
      <c r="AW210" s="14" t="s">
        <v>31</v>
      </c>
      <c r="AX210" s="14" t="s">
        <v>69</v>
      </c>
      <c r="AY210" s="156" t="s">
        <v>136</v>
      </c>
    </row>
    <row r="211" spans="1:65" s="14" customFormat="1" ht="22.5">
      <c r="B211" s="155"/>
      <c r="D211" s="149" t="s">
        <v>148</v>
      </c>
      <c r="E211" s="156" t="s">
        <v>3</v>
      </c>
      <c r="F211" s="157" t="s">
        <v>263</v>
      </c>
      <c r="H211" s="158">
        <v>52.014000000000003</v>
      </c>
      <c r="L211" s="155"/>
      <c r="M211" s="159"/>
      <c r="N211" s="160"/>
      <c r="O211" s="160"/>
      <c r="P211" s="160"/>
      <c r="Q211" s="160"/>
      <c r="R211" s="160"/>
      <c r="S211" s="160"/>
      <c r="T211" s="161"/>
      <c r="AT211" s="156" t="s">
        <v>148</v>
      </c>
      <c r="AU211" s="156" t="s">
        <v>146</v>
      </c>
      <c r="AV211" s="14" t="s">
        <v>79</v>
      </c>
      <c r="AW211" s="14" t="s">
        <v>31</v>
      </c>
      <c r="AX211" s="14" t="s">
        <v>69</v>
      </c>
      <c r="AY211" s="156" t="s">
        <v>136</v>
      </c>
    </row>
    <row r="212" spans="1:65" s="16" customFormat="1">
      <c r="B212" s="169"/>
      <c r="D212" s="149" t="s">
        <v>148</v>
      </c>
      <c r="E212" s="170" t="s">
        <v>3</v>
      </c>
      <c r="F212" s="171" t="s">
        <v>187</v>
      </c>
      <c r="H212" s="172">
        <v>1623.4559999999997</v>
      </c>
      <c r="L212" s="169"/>
      <c r="M212" s="173"/>
      <c r="N212" s="174"/>
      <c r="O212" s="174"/>
      <c r="P212" s="174"/>
      <c r="Q212" s="174"/>
      <c r="R212" s="174"/>
      <c r="S212" s="174"/>
      <c r="T212" s="175"/>
      <c r="AT212" s="170" t="s">
        <v>148</v>
      </c>
      <c r="AU212" s="170" t="s">
        <v>146</v>
      </c>
      <c r="AV212" s="16" t="s">
        <v>146</v>
      </c>
      <c r="AW212" s="16" t="s">
        <v>31</v>
      </c>
      <c r="AX212" s="16" t="s">
        <v>69</v>
      </c>
      <c r="AY212" s="170" t="s">
        <v>136</v>
      </c>
    </row>
    <row r="213" spans="1:65" s="15" customFormat="1">
      <c r="B213" s="162"/>
      <c r="D213" s="149" t="s">
        <v>148</v>
      </c>
      <c r="E213" s="163" t="s">
        <v>3</v>
      </c>
      <c r="F213" s="164" t="s">
        <v>151</v>
      </c>
      <c r="H213" s="165">
        <v>1623.4559999999997</v>
      </c>
      <c r="L213" s="162"/>
      <c r="M213" s="166"/>
      <c r="N213" s="167"/>
      <c r="O213" s="167"/>
      <c r="P213" s="167"/>
      <c r="Q213" s="167"/>
      <c r="R213" s="167"/>
      <c r="S213" s="167"/>
      <c r="T213" s="168"/>
      <c r="AT213" s="163" t="s">
        <v>148</v>
      </c>
      <c r="AU213" s="163" t="s">
        <v>146</v>
      </c>
      <c r="AV213" s="15" t="s">
        <v>145</v>
      </c>
      <c r="AW213" s="15" t="s">
        <v>31</v>
      </c>
      <c r="AX213" s="15" t="s">
        <v>77</v>
      </c>
      <c r="AY213" s="163" t="s">
        <v>136</v>
      </c>
    </row>
    <row r="214" spans="1:65" s="2" customFormat="1" ht="37.9" customHeight="1">
      <c r="A214" s="30"/>
      <c r="B214" s="135"/>
      <c r="C214" s="136" t="s">
        <v>138</v>
      </c>
      <c r="D214" s="136" t="s">
        <v>140</v>
      </c>
      <c r="E214" s="137" t="s">
        <v>264</v>
      </c>
      <c r="F214" s="138" t="s">
        <v>265</v>
      </c>
      <c r="G214" s="139" t="s">
        <v>175</v>
      </c>
      <c r="H214" s="140">
        <v>1623.4559999999999</v>
      </c>
      <c r="I214" s="141"/>
      <c r="J214" s="141">
        <f>ROUND(I214*H214,2)</f>
        <v>0</v>
      </c>
      <c r="K214" s="138" t="s">
        <v>144</v>
      </c>
      <c r="L214" s="31"/>
      <c r="M214" s="142" t="s">
        <v>3</v>
      </c>
      <c r="N214" s="143" t="s">
        <v>40</v>
      </c>
      <c r="O214" s="144">
        <v>0.216</v>
      </c>
      <c r="P214" s="144">
        <f>O214*H214</f>
        <v>350.666496</v>
      </c>
      <c r="Q214" s="144">
        <v>0</v>
      </c>
      <c r="R214" s="144">
        <f>Q214*H214</f>
        <v>0</v>
      </c>
      <c r="S214" s="144">
        <v>0</v>
      </c>
      <c r="T214" s="145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46" t="s">
        <v>145</v>
      </c>
      <c r="AT214" s="146" t="s">
        <v>140</v>
      </c>
      <c r="AU214" s="146" t="s">
        <v>146</v>
      </c>
      <c r="AY214" s="18" t="s">
        <v>136</v>
      </c>
      <c r="BE214" s="147">
        <f>IF(N214="základní",J214,0)</f>
        <v>0</v>
      </c>
      <c r="BF214" s="147">
        <f>IF(N214="snížená",J214,0)</f>
        <v>0</v>
      </c>
      <c r="BG214" s="147">
        <f>IF(N214="zákl. přenesená",J214,0)</f>
        <v>0</v>
      </c>
      <c r="BH214" s="147">
        <f>IF(N214="sníž. přenesená",J214,0)</f>
        <v>0</v>
      </c>
      <c r="BI214" s="147">
        <f>IF(N214="nulová",J214,0)</f>
        <v>0</v>
      </c>
      <c r="BJ214" s="18" t="s">
        <v>77</v>
      </c>
      <c r="BK214" s="147">
        <f>ROUND(I214*H214,2)</f>
        <v>0</v>
      </c>
      <c r="BL214" s="18" t="s">
        <v>145</v>
      </c>
      <c r="BM214" s="146" t="s">
        <v>266</v>
      </c>
    </row>
    <row r="215" spans="1:65" s="14" customFormat="1">
      <c r="B215" s="155"/>
      <c r="D215" s="149" t="s">
        <v>148</v>
      </c>
      <c r="E215" s="156" t="s">
        <v>3</v>
      </c>
      <c r="F215" s="157" t="s">
        <v>267</v>
      </c>
      <c r="H215" s="158">
        <v>1623.4559999999999</v>
      </c>
      <c r="L215" s="155"/>
      <c r="M215" s="159"/>
      <c r="N215" s="160"/>
      <c r="O215" s="160"/>
      <c r="P215" s="160"/>
      <c r="Q215" s="160"/>
      <c r="R215" s="160"/>
      <c r="S215" s="160"/>
      <c r="T215" s="161"/>
      <c r="AT215" s="156" t="s">
        <v>148</v>
      </c>
      <c r="AU215" s="156" t="s">
        <v>146</v>
      </c>
      <c r="AV215" s="14" t="s">
        <v>79</v>
      </c>
      <c r="AW215" s="14" t="s">
        <v>31</v>
      </c>
      <c r="AX215" s="14" t="s">
        <v>69</v>
      </c>
      <c r="AY215" s="156" t="s">
        <v>136</v>
      </c>
    </row>
    <row r="216" spans="1:65" s="15" customFormat="1">
      <c r="B216" s="162"/>
      <c r="D216" s="149" t="s">
        <v>148</v>
      </c>
      <c r="E216" s="163" t="s">
        <v>3</v>
      </c>
      <c r="F216" s="164" t="s">
        <v>151</v>
      </c>
      <c r="H216" s="165">
        <v>1623.4559999999999</v>
      </c>
      <c r="L216" s="162"/>
      <c r="M216" s="166"/>
      <c r="N216" s="167"/>
      <c r="O216" s="167"/>
      <c r="P216" s="167"/>
      <c r="Q216" s="167"/>
      <c r="R216" s="167"/>
      <c r="S216" s="167"/>
      <c r="T216" s="168"/>
      <c r="AT216" s="163" t="s">
        <v>148</v>
      </c>
      <c r="AU216" s="163" t="s">
        <v>146</v>
      </c>
      <c r="AV216" s="15" t="s">
        <v>145</v>
      </c>
      <c r="AW216" s="15" t="s">
        <v>31</v>
      </c>
      <c r="AX216" s="15" t="s">
        <v>77</v>
      </c>
      <c r="AY216" s="163" t="s">
        <v>136</v>
      </c>
    </row>
    <row r="217" spans="1:65" s="12" customFormat="1" ht="20.85" customHeight="1">
      <c r="B217" s="123"/>
      <c r="D217" s="124" t="s">
        <v>68</v>
      </c>
      <c r="E217" s="133" t="s">
        <v>268</v>
      </c>
      <c r="F217" s="133" t="s">
        <v>269</v>
      </c>
      <c r="J217" s="134">
        <f>BK217</f>
        <v>0</v>
      </c>
      <c r="L217" s="123"/>
      <c r="M217" s="127"/>
      <c r="N217" s="128"/>
      <c r="O217" s="128"/>
      <c r="P217" s="129">
        <f>SUM(P218:P241)</f>
        <v>61.590885</v>
      </c>
      <c r="Q217" s="128"/>
      <c r="R217" s="129">
        <f>SUM(R218:R241)</f>
        <v>0</v>
      </c>
      <c r="S217" s="128"/>
      <c r="T217" s="130">
        <f>SUM(T218:T241)</f>
        <v>0</v>
      </c>
      <c r="AR217" s="124" t="s">
        <v>77</v>
      </c>
      <c r="AT217" s="131" t="s">
        <v>68</v>
      </c>
      <c r="AU217" s="131" t="s">
        <v>79</v>
      </c>
      <c r="AY217" s="124" t="s">
        <v>136</v>
      </c>
      <c r="BK217" s="132">
        <f>SUM(BK218:BK241)</f>
        <v>0</v>
      </c>
    </row>
    <row r="218" spans="1:65" s="2" customFormat="1" ht="62.65" customHeight="1">
      <c r="A218" s="30"/>
      <c r="B218" s="135"/>
      <c r="C218" s="136" t="s">
        <v>170</v>
      </c>
      <c r="D218" s="136" t="s">
        <v>140</v>
      </c>
      <c r="E218" s="137" t="s">
        <v>270</v>
      </c>
      <c r="F218" s="138" t="s">
        <v>271</v>
      </c>
      <c r="G218" s="139" t="s">
        <v>183</v>
      </c>
      <c r="H218" s="140">
        <v>526.36500000000001</v>
      </c>
      <c r="I218" s="141"/>
      <c r="J218" s="141">
        <f>ROUND(I218*H218,2)</f>
        <v>0</v>
      </c>
      <c r="K218" s="138" t="s">
        <v>144</v>
      </c>
      <c r="L218" s="31"/>
      <c r="M218" s="142" t="s">
        <v>3</v>
      </c>
      <c r="N218" s="143" t="s">
        <v>40</v>
      </c>
      <c r="O218" s="144">
        <v>7.0000000000000007E-2</v>
      </c>
      <c r="P218" s="144">
        <f>O218*H218</f>
        <v>36.845550000000003</v>
      </c>
      <c r="Q218" s="144">
        <v>0</v>
      </c>
      <c r="R218" s="144">
        <f>Q218*H218</f>
        <v>0</v>
      </c>
      <c r="S218" s="144">
        <v>0</v>
      </c>
      <c r="T218" s="145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46" t="s">
        <v>145</v>
      </c>
      <c r="AT218" s="146" t="s">
        <v>140</v>
      </c>
      <c r="AU218" s="146" t="s">
        <v>146</v>
      </c>
      <c r="AY218" s="18" t="s">
        <v>136</v>
      </c>
      <c r="BE218" s="147">
        <f>IF(N218="základní",J218,0)</f>
        <v>0</v>
      </c>
      <c r="BF218" s="147">
        <f>IF(N218="snížená",J218,0)</f>
        <v>0</v>
      </c>
      <c r="BG218" s="147">
        <f>IF(N218="zákl. přenesená",J218,0)</f>
        <v>0</v>
      </c>
      <c r="BH218" s="147">
        <f>IF(N218="sníž. přenesená",J218,0)</f>
        <v>0</v>
      </c>
      <c r="BI218" s="147">
        <f>IF(N218="nulová",J218,0)</f>
        <v>0</v>
      </c>
      <c r="BJ218" s="18" t="s">
        <v>77</v>
      </c>
      <c r="BK218" s="147">
        <f>ROUND(I218*H218,2)</f>
        <v>0</v>
      </c>
      <c r="BL218" s="18" t="s">
        <v>145</v>
      </c>
      <c r="BM218" s="146" t="s">
        <v>272</v>
      </c>
    </row>
    <row r="219" spans="1:65" s="13" customFormat="1">
      <c r="B219" s="148"/>
      <c r="D219" s="149" t="s">
        <v>148</v>
      </c>
      <c r="E219" s="150" t="s">
        <v>3</v>
      </c>
      <c r="F219" s="151" t="s">
        <v>273</v>
      </c>
      <c r="H219" s="150" t="s">
        <v>3</v>
      </c>
      <c r="L219" s="148"/>
      <c r="M219" s="152"/>
      <c r="N219" s="153"/>
      <c r="O219" s="153"/>
      <c r="P219" s="153"/>
      <c r="Q219" s="153"/>
      <c r="R219" s="153"/>
      <c r="S219" s="153"/>
      <c r="T219" s="154"/>
      <c r="AT219" s="150" t="s">
        <v>148</v>
      </c>
      <c r="AU219" s="150" t="s">
        <v>146</v>
      </c>
      <c r="AV219" s="13" t="s">
        <v>77</v>
      </c>
      <c r="AW219" s="13" t="s">
        <v>31</v>
      </c>
      <c r="AX219" s="13" t="s">
        <v>69</v>
      </c>
      <c r="AY219" s="150" t="s">
        <v>136</v>
      </c>
    </row>
    <row r="220" spans="1:65" s="14" customFormat="1">
      <c r="B220" s="155"/>
      <c r="D220" s="149" t="s">
        <v>148</v>
      </c>
      <c r="E220" s="156" t="s">
        <v>3</v>
      </c>
      <c r="F220" s="157" t="s">
        <v>274</v>
      </c>
      <c r="H220" s="158">
        <v>526.36500000000001</v>
      </c>
      <c r="L220" s="155"/>
      <c r="M220" s="159"/>
      <c r="N220" s="160"/>
      <c r="O220" s="160"/>
      <c r="P220" s="160"/>
      <c r="Q220" s="160"/>
      <c r="R220" s="160"/>
      <c r="S220" s="160"/>
      <c r="T220" s="161"/>
      <c r="AT220" s="156" t="s">
        <v>148</v>
      </c>
      <c r="AU220" s="156" t="s">
        <v>146</v>
      </c>
      <c r="AV220" s="14" t="s">
        <v>79</v>
      </c>
      <c r="AW220" s="14" t="s">
        <v>31</v>
      </c>
      <c r="AX220" s="14" t="s">
        <v>69</v>
      </c>
      <c r="AY220" s="156" t="s">
        <v>136</v>
      </c>
    </row>
    <row r="221" spans="1:65" s="15" customFormat="1">
      <c r="B221" s="162"/>
      <c r="D221" s="149" t="s">
        <v>148</v>
      </c>
      <c r="E221" s="163" t="s">
        <v>3</v>
      </c>
      <c r="F221" s="164" t="s">
        <v>151</v>
      </c>
      <c r="H221" s="165">
        <v>526.36500000000001</v>
      </c>
      <c r="L221" s="162"/>
      <c r="M221" s="166"/>
      <c r="N221" s="167"/>
      <c r="O221" s="167"/>
      <c r="P221" s="167"/>
      <c r="Q221" s="167"/>
      <c r="R221" s="167"/>
      <c r="S221" s="167"/>
      <c r="T221" s="168"/>
      <c r="AT221" s="163" t="s">
        <v>148</v>
      </c>
      <c r="AU221" s="163" t="s">
        <v>146</v>
      </c>
      <c r="AV221" s="15" t="s">
        <v>145</v>
      </c>
      <c r="AW221" s="15" t="s">
        <v>31</v>
      </c>
      <c r="AX221" s="15" t="s">
        <v>77</v>
      </c>
      <c r="AY221" s="163" t="s">
        <v>136</v>
      </c>
    </row>
    <row r="222" spans="1:65" s="2" customFormat="1" ht="62.65" customHeight="1">
      <c r="A222" s="30"/>
      <c r="B222" s="135"/>
      <c r="C222" s="136" t="s">
        <v>178</v>
      </c>
      <c r="D222" s="136" t="s">
        <v>140</v>
      </c>
      <c r="E222" s="137" t="s">
        <v>275</v>
      </c>
      <c r="F222" s="138" t="s">
        <v>276</v>
      </c>
      <c r="G222" s="139" t="s">
        <v>183</v>
      </c>
      <c r="H222" s="140">
        <v>38.052999999999997</v>
      </c>
      <c r="I222" s="141"/>
      <c r="J222" s="141">
        <f>ROUND(I222*H222,2)</f>
        <v>0</v>
      </c>
      <c r="K222" s="138" t="s">
        <v>144</v>
      </c>
      <c r="L222" s="31"/>
      <c r="M222" s="142" t="s">
        <v>3</v>
      </c>
      <c r="N222" s="143" t="s">
        <v>40</v>
      </c>
      <c r="O222" s="144">
        <v>8.6999999999999994E-2</v>
      </c>
      <c r="P222" s="144">
        <f>O222*H222</f>
        <v>3.3106109999999997</v>
      </c>
      <c r="Q222" s="144">
        <v>0</v>
      </c>
      <c r="R222" s="144">
        <f>Q222*H222</f>
        <v>0</v>
      </c>
      <c r="S222" s="144">
        <v>0</v>
      </c>
      <c r="T222" s="145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46" t="s">
        <v>145</v>
      </c>
      <c r="AT222" s="146" t="s">
        <v>140</v>
      </c>
      <c r="AU222" s="146" t="s">
        <v>146</v>
      </c>
      <c r="AY222" s="18" t="s">
        <v>136</v>
      </c>
      <c r="BE222" s="147">
        <f>IF(N222="základní",J222,0)</f>
        <v>0</v>
      </c>
      <c r="BF222" s="147">
        <f>IF(N222="snížená",J222,0)</f>
        <v>0</v>
      </c>
      <c r="BG222" s="147">
        <f>IF(N222="zákl. přenesená",J222,0)</f>
        <v>0</v>
      </c>
      <c r="BH222" s="147">
        <f>IF(N222="sníž. přenesená",J222,0)</f>
        <v>0</v>
      </c>
      <c r="BI222" s="147">
        <f>IF(N222="nulová",J222,0)</f>
        <v>0</v>
      </c>
      <c r="BJ222" s="18" t="s">
        <v>77</v>
      </c>
      <c r="BK222" s="147">
        <f>ROUND(I222*H222,2)</f>
        <v>0</v>
      </c>
      <c r="BL222" s="18" t="s">
        <v>145</v>
      </c>
      <c r="BM222" s="146" t="s">
        <v>277</v>
      </c>
    </row>
    <row r="223" spans="1:65" s="14" customFormat="1">
      <c r="B223" s="155"/>
      <c r="D223" s="149" t="s">
        <v>148</v>
      </c>
      <c r="E223" s="156" t="s">
        <v>3</v>
      </c>
      <c r="F223" s="157" t="s">
        <v>278</v>
      </c>
      <c r="H223" s="158">
        <v>446.45</v>
      </c>
      <c r="L223" s="155"/>
      <c r="M223" s="159"/>
      <c r="N223" s="160"/>
      <c r="O223" s="160"/>
      <c r="P223" s="160"/>
      <c r="Q223" s="160"/>
      <c r="R223" s="160"/>
      <c r="S223" s="160"/>
      <c r="T223" s="161"/>
      <c r="AT223" s="156" t="s">
        <v>148</v>
      </c>
      <c r="AU223" s="156" t="s">
        <v>146</v>
      </c>
      <c r="AV223" s="14" t="s">
        <v>79</v>
      </c>
      <c r="AW223" s="14" t="s">
        <v>31</v>
      </c>
      <c r="AX223" s="14" t="s">
        <v>69</v>
      </c>
      <c r="AY223" s="156" t="s">
        <v>136</v>
      </c>
    </row>
    <row r="224" spans="1:65" s="14" customFormat="1">
      <c r="B224" s="155"/>
      <c r="D224" s="149" t="s">
        <v>148</v>
      </c>
      <c r="E224" s="156" t="s">
        <v>3</v>
      </c>
      <c r="F224" s="157" t="s">
        <v>279</v>
      </c>
      <c r="H224" s="158">
        <v>-266.30599999999998</v>
      </c>
      <c r="L224" s="155"/>
      <c r="M224" s="159"/>
      <c r="N224" s="160"/>
      <c r="O224" s="160"/>
      <c r="P224" s="160"/>
      <c r="Q224" s="160"/>
      <c r="R224" s="160"/>
      <c r="S224" s="160"/>
      <c r="T224" s="161"/>
      <c r="AT224" s="156" t="s">
        <v>148</v>
      </c>
      <c r="AU224" s="156" t="s">
        <v>146</v>
      </c>
      <c r="AV224" s="14" t="s">
        <v>79</v>
      </c>
      <c r="AW224" s="14" t="s">
        <v>31</v>
      </c>
      <c r="AX224" s="14" t="s">
        <v>69</v>
      </c>
      <c r="AY224" s="156" t="s">
        <v>136</v>
      </c>
    </row>
    <row r="225" spans="1:65" s="14" customFormat="1">
      <c r="B225" s="155"/>
      <c r="D225" s="149" t="s">
        <v>148</v>
      </c>
      <c r="E225" s="156" t="s">
        <v>3</v>
      </c>
      <c r="F225" s="157" t="s">
        <v>280</v>
      </c>
      <c r="H225" s="158">
        <v>-142.09100000000001</v>
      </c>
      <c r="L225" s="155"/>
      <c r="M225" s="159"/>
      <c r="N225" s="160"/>
      <c r="O225" s="160"/>
      <c r="P225" s="160"/>
      <c r="Q225" s="160"/>
      <c r="R225" s="160"/>
      <c r="S225" s="160"/>
      <c r="T225" s="161"/>
      <c r="AT225" s="156" t="s">
        <v>148</v>
      </c>
      <c r="AU225" s="156" t="s">
        <v>146</v>
      </c>
      <c r="AV225" s="14" t="s">
        <v>79</v>
      </c>
      <c r="AW225" s="14" t="s">
        <v>31</v>
      </c>
      <c r="AX225" s="14" t="s">
        <v>69</v>
      </c>
      <c r="AY225" s="156" t="s">
        <v>136</v>
      </c>
    </row>
    <row r="226" spans="1:65" s="15" customFormat="1">
      <c r="B226" s="162"/>
      <c r="D226" s="149" t="s">
        <v>148</v>
      </c>
      <c r="E226" s="163" t="s">
        <v>3</v>
      </c>
      <c r="F226" s="164" t="s">
        <v>151</v>
      </c>
      <c r="H226" s="165">
        <v>38.052999999999997</v>
      </c>
      <c r="L226" s="162"/>
      <c r="M226" s="166"/>
      <c r="N226" s="167"/>
      <c r="O226" s="167"/>
      <c r="P226" s="167"/>
      <c r="Q226" s="167"/>
      <c r="R226" s="167"/>
      <c r="S226" s="167"/>
      <c r="T226" s="168"/>
      <c r="AT226" s="163" t="s">
        <v>148</v>
      </c>
      <c r="AU226" s="163" t="s">
        <v>146</v>
      </c>
      <c r="AV226" s="15" t="s">
        <v>145</v>
      </c>
      <c r="AW226" s="15" t="s">
        <v>31</v>
      </c>
      <c r="AX226" s="15" t="s">
        <v>77</v>
      </c>
      <c r="AY226" s="163" t="s">
        <v>136</v>
      </c>
    </row>
    <row r="227" spans="1:65" s="2" customFormat="1" ht="62.65" customHeight="1">
      <c r="A227" s="30"/>
      <c r="B227" s="135"/>
      <c r="C227" s="136" t="s">
        <v>232</v>
      </c>
      <c r="D227" s="136" t="s">
        <v>140</v>
      </c>
      <c r="E227" s="137" t="s">
        <v>281</v>
      </c>
      <c r="F227" s="138" t="s">
        <v>282</v>
      </c>
      <c r="G227" s="139" t="s">
        <v>183</v>
      </c>
      <c r="H227" s="140">
        <v>342.85500000000002</v>
      </c>
      <c r="I227" s="141"/>
      <c r="J227" s="141">
        <f>ROUND(I227*H227,2)</f>
        <v>0</v>
      </c>
      <c r="K227" s="138" t="s">
        <v>144</v>
      </c>
      <c r="L227" s="31"/>
      <c r="M227" s="142" t="s">
        <v>3</v>
      </c>
      <c r="N227" s="143" t="s">
        <v>40</v>
      </c>
      <c r="O227" s="144">
        <v>5.0000000000000001E-3</v>
      </c>
      <c r="P227" s="144">
        <f>O227*H227</f>
        <v>1.7142750000000002</v>
      </c>
      <c r="Q227" s="144">
        <v>0</v>
      </c>
      <c r="R227" s="144">
        <f>Q227*H227</f>
        <v>0</v>
      </c>
      <c r="S227" s="144">
        <v>0</v>
      </c>
      <c r="T227" s="145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46" t="s">
        <v>145</v>
      </c>
      <c r="AT227" s="146" t="s">
        <v>140</v>
      </c>
      <c r="AU227" s="146" t="s">
        <v>146</v>
      </c>
      <c r="AY227" s="18" t="s">
        <v>136</v>
      </c>
      <c r="BE227" s="147">
        <f>IF(N227="základní",J227,0)</f>
        <v>0</v>
      </c>
      <c r="BF227" s="147">
        <f>IF(N227="snížená",J227,0)</f>
        <v>0</v>
      </c>
      <c r="BG227" s="147">
        <f>IF(N227="zákl. přenesená",J227,0)</f>
        <v>0</v>
      </c>
      <c r="BH227" s="147">
        <f>IF(N227="sníž. přenesená",J227,0)</f>
        <v>0</v>
      </c>
      <c r="BI227" s="147">
        <f>IF(N227="nulová",J227,0)</f>
        <v>0</v>
      </c>
      <c r="BJ227" s="18" t="s">
        <v>77</v>
      </c>
      <c r="BK227" s="147">
        <f>ROUND(I227*H227,2)</f>
        <v>0</v>
      </c>
      <c r="BL227" s="18" t="s">
        <v>145</v>
      </c>
      <c r="BM227" s="146" t="s">
        <v>283</v>
      </c>
    </row>
    <row r="228" spans="1:65" s="14" customFormat="1">
      <c r="B228" s="155"/>
      <c r="D228" s="149" t="s">
        <v>148</v>
      </c>
      <c r="E228" s="156" t="s">
        <v>3</v>
      </c>
      <c r="F228" s="157" t="s">
        <v>284</v>
      </c>
      <c r="H228" s="158">
        <v>342.85500000000002</v>
      </c>
      <c r="L228" s="155"/>
      <c r="M228" s="159"/>
      <c r="N228" s="160"/>
      <c r="O228" s="160"/>
      <c r="P228" s="160"/>
      <c r="Q228" s="160"/>
      <c r="R228" s="160"/>
      <c r="S228" s="160"/>
      <c r="T228" s="161"/>
      <c r="AT228" s="156" t="s">
        <v>148</v>
      </c>
      <c r="AU228" s="156" t="s">
        <v>146</v>
      </c>
      <c r="AV228" s="14" t="s">
        <v>79</v>
      </c>
      <c r="AW228" s="14" t="s">
        <v>31</v>
      </c>
      <c r="AX228" s="14" t="s">
        <v>69</v>
      </c>
      <c r="AY228" s="156" t="s">
        <v>136</v>
      </c>
    </row>
    <row r="229" spans="1:65" s="15" customFormat="1">
      <c r="B229" s="162"/>
      <c r="D229" s="149" t="s">
        <v>148</v>
      </c>
      <c r="E229" s="163" t="s">
        <v>3</v>
      </c>
      <c r="F229" s="164" t="s">
        <v>151</v>
      </c>
      <c r="H229" s="165">
        <v>342.85500000000002</v>
      </c>
      <c r="L229" s="162"/>
      <c r="M229" s="166"/>
      <c r="N229" s="167"/>
      <c r="O229" s="167"/>
      <c r="P229" s="167"/>
      <c r="Q229" s="167"/>
      <c r="R229" s="167"/>
      <c r="S229" s="167"/>
      <c r="T229" s="168"/>
      <c r="AT229" s="163" t="s">
        <v>148</v>
      </c>
      <c r="AU229" s="163" t="s">
        <v>146</v>
      </c>
      <c r="AV229" s="15" t="s">
        <v>145</v>
      </c>
      <c r="AW229" s="15" t="s">
        <v>31</v>
      </c>
      <c r="AX229" s="15" t="s">
        <v>77</v>
      </c>
      <c r="AY229" s="163" t="s">
        <v>136</v>
      </c>
    </row>
    <row r="230" spans="1:65" s="2" customFormat="1" ht="62.65" customHeight="1">
      <c r="A230" s="30"/>
      <c r="B230" s="135"/>
      <c r="C230" s="136" t="s">
        <v>9</v>
      </c>
      <c r="D230" s="136" t="s">
        <v>140</v>
      </c>
      <c r="E230" s="137" t="s">
        <v>285</v>
      </c>
      <c r="F230" s="138" t="s">
        <v>286</v>
      </c>
      <c r="G230" s="139" t="s">
        <v>183</v>
      </c>
      <c r="H230" s="140">
        <v>38.052999999999997</v>
      </c>
      <c r="I230" s="141"/>
      <c r="J230" s="141">
        <f>ROUND(I230*H230,2)</f>
        <v>0</v>
      </c>
      <c r="K230" s="138" t="s">
        <v>144</v>
      </c>
      <c r="L230" s="31"/>
      <c r="M230" s="142" t="s">
        <v>3</v>
      </c>
      <c r="N230" s="143" t="s">
        <v>40</v>
      </c>
      <c r="O230" s="144">
        <v>9.9000000000000005E-2</v>
      </c>
      <c r="P230" s="144">
        <f>O230*H230</f>
        <v>3.7672469999999998</v>
      </c>
      <c r="Q230" s="144">
        <v>0</v>
      </c>
      <c r="R230" s="144">
        <f>Q230*H230</f>
        <v>0</v>
      </c>
      <c r="S230" s="144">
        <v>0</v>
      </c>
      <c r="T230" s="145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46" t="s">
        <v>145</v>
      </c>
      <c r="AT230" s="146" t="s">
        <v>140</v>
      </c>
      <c r="AU230" s="146" t="s">
        <v>146</v>
      </c>
      <c r="AY230" s="18" t="s">
        <v>136</v>
      </c>
      <c r="BE230" s="147">
        <f>IF(N230="základní",J230,0)</f>
        <v>0</v>
      </c>
      <c r="BF230" s="147">
        <f>IF(N230="snížená",J230,0)</f>
        <v>0</v>
      </c>
      <c r="BG230" s="147">
        <f>IF(N230="zákl. přenesená",J230,0)</f>
        <v>0</v>
      </c>
      <c r="BH230" s="147">
        <f>IF(N230="sníž. přenesená",J230,0)</f>
        <v>0</v>
      </c>
      <c r="BI230" s="147">
        <f>IF(N230="nulová",J230,0)</f>
        <v>0</v>
      </c>
      <c r="BJ230" s="18" t="s">
        <v>77</v>
      </c>
      <c r="BK230" s="147">
        <f>ROUND(I230*H230,2)</f>
        <v>0</v>
      </c>
      <c r="BL230" s="18" t="s">
        <v>145</v>
      </c>
      <c r="BM230" s="146" t="s">
        <v>287</v>
      </c>
    </row>
    <row r="231" spans="1:65" s="14" customFormat="1">
      <c r="B231" s="155"/>
      <c r="D231" s="149" t="s">
        <v>148</v>
      </c>
      <c r="E231" s="156" t="s">
        <v>3</v>
      </c>
      <c r="F231" s="157" t="s">
        <v>278</v>
      </c>
      <c r="H231" s="158">
        <v>446.45</v>
      </c>
      <c r="L231" s="155"/>
      <c r="M231" s="159"/>
      <c r="N231" s="160"/>
      <c r="O231" s="160"/>
      <c r="P231" s="160"/>
      <c r="Q231" s="160"/>
      <c r="R231" s="160"/>
      <c r="S231" s="160"/>
      <c r="T231" s="161"/>
      <c r="AT231" s="156" t="s">
        <v>148</v>
      </c>
      <c r="AU231" s="156" t="s">
        <v>146</v>
      </c>
      <c r="AV231" s="14" t="s">
        <v>79</v>
      </c>
      <c r="AW231" s="14" t="s">
        <v>31</v>
      </c>
      <c r="AX231" s="14" t="s">
        <v>69</v>
      </c>
      <c r="AY231" s="156" t="s">
        <v>136</v>
      </c>
    </row>
    <row r="232" spans="1:65" s="14" customFormat="1">
      <c r="B232" s="155"/>
      <c r="D232" s="149" t="s">
        <v>148</v>
      </c>
      <c r="E232" s="156" t="s">
        <v>3</v>
      </c>
      <c r="F232" s="157" t="s">
        <v>279</v>
      </c>
      <c r="H232" s="158">
        <v>-266.30599999999998</v>
      </c>
      <c r="L232" s="155"/>
      <c r="M232" s="159"/>
      <c r="N232" s="160"/>
      <c r="O232" s="160"/>
      <c r="P232" s="160"/>
      <c r="Q232" s="160"/>
      <c r="R232" s="160"/>
      <c r="S232" s="160"/>
      <c r="T232" s="161"/>
      <c r="AT232" s="156" t="s">
        <v>148</v>
      </c>
      <c r="AU232" s="156" t="s">
        <v>146</v>
      </c>
      <c r="AV232" s="14" t="s">
        <v>79</v>
      </c>
      <c r="AW232" s="14" t="s">
        <v>31</v>
      </c>
      <c r="AX232" s="14" t="s">
        <v>69</v>
      </c>
      <c r="AY232" s="156" t="s">
        <v>136</v>
      </c>
    </row>
    <row r="233" spans="1:65" s="14" customFormat="1">
      <c r="B233" s="155"/>
      <c r="D233" s="149" t="s">
        <v>148</v>
      </c>
      <c r="E233" s="156" t="s">
        <v>3</v>
      </c>
      <c r="F233" s="157" t="s">
        <v>280</v>
      </c>
      <c r="H233" s="158">
        <v>-142.09100000000001</v>
      </c>
      <c r="L233" s="155"/>
      <c r="M233" s="159"/>
      <c r="N233" s="160"/>
      <c r="O233" s="160"/>
      <c r="P233" s="160"/>
      <c r="Q233" s="160"/>
      <c r="R233" s="160"/>
      <c r="S233" s="160"/>
      <c r="T233" s="161"/>
      <c r="AT233" s="156" t="s">
        <v>148</v>
      </c>
      <c r="AU233" s="156" t="s">
        <v>146</v>
      </c>
      <c r="AV233" s="14" t="s">
        <v>79</v>
      </c>
      <c r="AW233" s="14" t="s">
        <v>31</v>
      </c>
      <c r="AX233" s="14" t="s">
        <v>69</v>
      </c>
      <c r="AY233" s="156" t="s">
        <v>136</v>
      </c>
    </row>
    <row r="234" spans="1:65" s="15" customFormat="1">
      <c r="B234" s="162"/>
      <c r="D234" s="149" t="s">
        <v>148</v>
      </c>
      <c r="E234" s="163" t="s">
        <v>3</v>
      </c>
      <c r="F234" s="164" t="s">
        <v>151</v>
      </c>
      <c r="H234" s="165">
        <v>38.052999999999997</v>
      </c>
      <c r="L234" s="162"/>
      <c r="M234" s="166"/>
      <c r="N234" s="167"/>
      <c r="O234" s="167"/>
      <c r="P234" s="167"/>
      <c r="Q234" s="167"/>
      <c r="R234" s="167"/>
      <c r="S234" s="167"/>
      <c r="T234" s="168"/>
      <c r="AT234" s="163" t="s">
        <v>148</v>
      </c>
      <c r="AU234" s="163" t="s">
        <v>146</v>
      </c>
      <c r="AV234" s="15" t="s">
        <v>145</v>
      </c>
      <c r="AW234" s="15" t="s">
        <v>31</v>
      </c>
      <c r="AX234" s="15" t="s">
        <v>77</v>
      </c>
      <c r="AY234" s="163" t="s">
        <v>136</v>
      </c>
    </row>
    <row r="235" spans="1:65" s="2" customFormat="1" ht="76.349999999999994" customHeight="1">
      <c r="A235" s="30"/>
      <c r="B235" s="135"/>
      <c r="C235" s="136" t="s">
        <v>268</v>
      </c>
      <c r="D235" s="136" t="s">
        <v>140</v>
      </c>
      <c r="E235" s="137" t="s">
        <v>288</v>
      </c>
      <c r="F235" s="138" t="s">
        <v>289</v>
      </c>
      <c r="G235" s="139" t="s">
        <v>183</v>
      </c>
      <c r="H235" s="140">
        <v>342.85500000000002</v>
      </c>
      <c r="I235" s="141"/>
      <c r="J235" s="141">
        <f>ROUND(I235*H235,2)</f>
        <v>0</v>
      </c>
      <c r="K235" s="138" t="s">
        <v>144</v>
      </c>
      <c r="L235" s="31"/>
      <c r="M235" s="142" t="s">
        <v>3</v>
      </c>
      <c r="N235" s="143" t="s">
        <v>40</v>
      </c>
      <c r="O235" s="144">
        <v>6.0000000000000001E-3</v>
      </c>
      <c r="P235" s="144">
        <f>O235*H235</f>
        <v>2.0571300000000003</v>
      </c>
      <c r="Q235" s="144">
        <v>0</v>
      </c>
      <c r="R235" s="144">
        <f>Q235*H235</f>
        <v>0</v>
      </c>
      <c r="S235" s="144">
        <v>0</v>
      </c>
      <c r="T235" s="145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46" t="s">
        <v>145</v>
      </c>
      <c r="AT235" s="146" t="s">
        <v>140</v>
      </c>
      <c r="AU235" s="146" t="s">
        <v>146</v>
      </c>
      <c r="AY235" s="18" t="s">
        <v>136</v>
      </c>
      <c r="BE235" s="147">
        <f>IF(N235="základní",J235,0)</f>
        <v>0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8" t="s">
        <v>77</v>
      </c>
      <c r="BK235" s="147">
        <f>ROUND(I235*H235,2)</f>
        <v>0</v>
      </c>
      <c r="BL235" s="18" t="s">
        <v>145</v>
      </c>
      <c r="BM235" s="146" t="s">
        <v>290</v>
      </c>
    </row>
    <row r="236" spans="1:65" s="14" customFormat="1">
      <c r="B236" s="155"/>
      <c r="D236" s="149" t="s">
        <v>148</v>
      </c>
      <c r="E236" s="156" t="s">
        <v>3</v>
      </c>
      <c r="F236" s="157" t="s">
        <v>284</v>
      </c>
      <c r="H236" s="158">
        <v>342.85500000000002</v>
      </c>
      <c r="L236" s="155"/>
      <c r="M236" s="159"/>
      <c r="N236" s="160"/>
      <c r="O236" s="160"/>
      <c r="P236" s="160"/>
      <c r="Q236" s="160"/>
      <c r="R236" s="160"/>
      <c r="S236" s="160"/>
      <c r="T236" s="161"/>
      <c r="AT236" s="156" t="s">
        <v>148</v>
      </c>
      <c r="AU236" s="156" t="s">
        <v>146</v>
      </c>
      <c r="AV236" s="14" t="s">
        <v>79</v>
      </c>
      <c r="AW236" s="14" t="s">
        <v>31</v>
      </c>
      <c r="AX236" s="14" t="s">
        <v>69</v>
      </c>
      <c r="AY236" s="156" t="s">
        <v>136</v>
      </c>
    </row>
    <row r="237" spans="1:65" s="15" customFormat="1">
      <c r="B237" s="162"/>
      <c r="D237" s="149" t="s">
        <v>148</v>
      </c>
      <c r="E237" s="163" t="s">
        <v>3</v>
      </c>
      <c r="F237" s="164" t="s">
        <v>151</v>
      </c>
      <c r="H237" s="165">
        <v>342.85500000000002</v>
      </c>
      <c r="L237" s="162"/>
      <c r="M237" s="166"/>
      <c r="N237" s="167"/>
      <c r="O237" s="167"/>
      <c r="P237" s="167"/>
      <c r="Q237" s="167"/>
      <c r="R237" s="167"/>
      <c r="S237" s="167"/>
      <c r="T237" s="168"/>
      <c r="AT237" s="163" t="s">
        <v>148</v>
      </c>
      <c r="AU237" s="163" t="s">
        <v>146</v>
      </c>
      <c r="AV237" s="15" t="s">
        <v>145</v>
      </c>
      <c r="AW237" s="15" t="s">
        <v>31</v>
      </c>
      <c r="AX237" s="15" t="s">
        <v>77</v>
      </c>
      <c r="AY237" s="163" t="s">
        <v>136</v>
      </c>
    </row>
    <row r="238" spans="1:65" s="2" customFormat="1" ht="37.9" customHeight="1">
      <c r="A238" s="30"/>
      <c r="B238" s="135"/>
      <c r="C238" s="136" t="s">
        <v>291</v>
      </c>
      <c r="D238" s="136" t="s">
        <v>140</v>
      </c>
      <c r="E238" s="137" t="s">
        <v>292</v>
      </c>
      <c r="F238" s="138" t="s">
        <v>293</v>
      </c>
      <c r="G238" s="139" t="s">
        <v>183</v>
      </c>
      <c r="H238" s="140">
        <v>193.001</v>
      </c>
      <c r="I238" s="141"/>
      <c r="J238" s="141">
        <f>ROUND(I238*H238,2)</f>
        <v>0</v>
      </c>
      <c r="K238" s="138" t="s">
        <v>144</v>
      </c>
      <c r="L238" s="31"/>
      <c r="M238" s="142" t="s">
        <v>3</v>
      </c>
      <c r="N238" s="143" t="s">
        <v>40</v>
      </c>
      <c r="O238" s="144">
        <v>7.1999999999999995E-2</v>
      </c>
      <c r="P238" s="144">
        <f>O238*H238</f>
        <v>13.896071999999998</v>
      </c>
      <c r="Q238" s="144">
        <v>0</v>
      </c>
      <c r="R238" s="144">
        <f>Q238*H238</f>
        <v>0</v>
      </c>
      <c r="S238" s="144">
        <v>0</v>
      </c>
      <c r="T238" s="145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46" t="s">
        <v>145</v>
      </c>
      <c r="AT238" s="146" t="s">
        <v>140</v>
      </c>
      <c r="AU238" s="146" t="s">
        <v>146</v>
      </c>
      <c r="AY238" s="18" t="s">
        <v>136</v>
      </c>
      <c r="BE238" s="147">
        <f>IF(N238="základní",J238,0)</f>
        <v>0</v>
      </c>
      <c r="BF238" s="147">
        <f>IF(N238="snížená",J238,0)</f>
        <v>0</v>
      </c>
      <c r="BG238" s="147">
        <f>IF(N238="zákl. přenesená",J238,0)</f>
        <v>0</v>
      </c>
      <c r="BH238" s="147">
        <f>IF(N238="sníž. přenesená",J238,0)</f>
        <v>0</v>
      </c>
      <c r="BI238" s="147">
        <f>IF(N238="nulová",J238,0)</f>
        <v>0</v>
      </c>
      <c r="BJ238" s="18" t="s">
        <v>77</v>
      </c>
      <c r="BK238" s="147">
        <f>ROUND(I238*H238,2)</f>
        <v>0</v>
      </c>
      <c r="BL238" s="18" t="s">
        <v>145</v>
      </c>
      <c r="BM238" s="146" t="s">
        <v>294</v>
      </c>
    </row>
    <row r="239" spans="1:65" s="13" customFormat="1">
      <c r="B239" s="148"/>
      <c r="D239" s="149" t="s">
        <v>148</v>
      </c>
      <c r="E239" s="150" t="s">
        <v>3</v>
      </c>
      <c r="F239" s="151" t="s">
        <v>273</v>
      </c>
      <c r="H239" s="150" t="s">
        <v>3</v>
      </c>
      <c r="L239" s="148"/>
      <c r="M239" s="152"/>
      <c r="N239" s="153"/>
      <c r="O239" s="153"/>
      <c r="P239" s="153"/>
      <c r="Q239" s="153"/>
      <c r="R239" s="153"/>
      <c r="S239" s="153"/>
      <c r="T239" s="154"/>
      <c r="AT239" s="150" t="s">
        <v>148</v>
      </c>
      <c r="AU239" s="150" t="s">
        <v>146</v>
      </c>
      <c r="AV239" s="13" t="s">
        <v>77</v>
      </c>
      <c r="AW239" s="13" t="s">
        <v>31</v>
      </c>
      <c r="AX239" s="13" t="s">
        <v>69</v>
      </c>
      <c r="AY239" s="150" t="s">
        <v>136</v>
      </c>
    </row>
    <row r="240" spans="1:65" s="14" customFormat="1">
      <c r="B240" s="155"/>
      <c r="D240" s="149" t="s">
        <v>148</v>
      </c>
      <c r="E240" s="156" t="s">
        <v>3</v>
      </c>
      <c r="F240" s="157" t="s">
        <v>295</v>
      </c>
      <c r="H240" s="158">
        <v>193.001</v>
      </c>
      <c r="L240" s="155"/>
      <c r="M240" s="159"/>
      <c r="N240" s="160"/>
      <c r="O240" s="160"/>
      <c r="P240" s="160"/>
      <c r="Q240" s="160"/>
      <c r="R240" s="160"/>
      <c r="S240" s="160"/>
      <c r="T240" s="161"/>
      <c r="AT240" s="156" t="s">
        <v>148</v>
      </c>
      <c r="AU240" s="156" t="s">
        <v>146</v>
      </c>
      <c r="AV240" s="14" t="s">
        <v>79</v>
      </c>
      <c r="AW240" s="14" t="s">
        <v>31</v>
      </c>
      <c r="AX240" s="14" t="s">
        <v>69</v>
      </c>
      <c r="AY240" s="156" t="s">
        <v>136</v>
      </c>
    </row>
    <row r="241" spans="1:65" s="15" customFormat="1">
      <c r="B241" s="162"/>
      <c r="D241" s="149" t="s">
        <v>148</v>
      </c>
      <c r="E241" s="163" t="s">
        <v>3</v>
      </c>
      <c r="F241" s="164" t="s">
        <v>151</v>
      </c>
      <c r="H241" s="165">
        <v>193.001</v>
      </c>
      <c r="L241" s="162"/>
      <c r="M241" s="166"/>
      <c r="N241" s="167"/>
      <c r="O241" s="167"/>
      <c r="P241" s="167"/>
      <c r="Q241" s="167"/>
      <c r="R241" s="167"/>
      <c r="S241" s="167"/>
      <c r="T241" s="168"/>
      <c r="AT241" s="163" t="s">
        <v>148</v>
      </c>
      <c r="AU241" s="163" t="s">
        <v>146</v>
      </c>
      <c r="AV241" s="15" t="s">
        <v>145</v>
      </c>
      <c r="AW241" s="15" t="s">
        <v>31</v>
      </c>
      <c r="AX241" s="15" t="s">
        <v>77</v>
      </c>
      <c r="AY241" s="163" t="s">
        <v>136</v>
      </c>
    </row>
    <row r="242" spans="1:65" s="12" customFormat="1" ht="20.85" customHeight="1">
      <c r="B242" s="123"/>
      <c r="D242" s="124" t="s">
        <v>68</v>
      </c>
      <c r="E242" s="133" t="s">
        <v>291</v>
      </c>
      <c r="F242" s="133" t="s">
        <v>296</v>
      </c>
      <c r="J242" s="134">
        <f>BK242</f>
        <v>0</v>
      </c>
      <c r="L242" s="123"/>
      <c r="M242" s="127"/>
      <c r="N242" s="128"/>
      <c r="O242" s="128"/>
      <c r="P242" s="129">
        <f>SUM(P243:P260)</f>
        <v>925.22498899999994</v>
      </c>
      <c r="Q242" s="128"/>
      <c r="R242" s="129">
        <f>SUM(R243:R260)</f>
        <v>0</v>
      </c>
      <c r="S242" s="128"/>
      <c r="T242" s="130">
        <f>SUM(T243:T260)</f>
        <v>0</v>
      </c>
      <c r="AR242" s="124" t="s">
        <v>77</v>
      </c>
      <c r="AT242" s="131" t="s">
        <v>68</v>
      </c>
      <c r="AU242" s="131" t="s">
        <v>79</v>
      </c>
      <c r="AY242" s="124" t="s">
        <v>136</v>
      </c>
      <c r="BK242" s="132">
        <f>SUM(BK243:BK260)</f>
        <v>0</v>
      </c>
    </row>
    <row r="243" spans="1:65" s="2" customFormat="1" ht="37.9" customHeight="1">
      <c r="A243" s="30"/>
      <c r="B243" s="135"/>
      <c r="C243" s="136" t="s">
        <v>297</v>
      </c>
      <c r="D243" s="136" t="s">
        <v>140</v>
      </c>
      <c r="E243" s="137" t="s">
        <v>298</v>
      </c>
      <c r="F243" s="138" t="s">
        <v>299</v>
      </c>
      <c r="G243" s="139" t="s">
        <v>300</v>
      </c>
      <c r="H243" s="140">
        <v>127.09699999999999</v>
      </c>
      <c r="I243" s="141"/>
      <c r="J243" s="141">
        <f>ROUND(I243*H243,2)</f>
        <v>0</v>
      </c>
      <c r="K243" s="138" t="s">
        <v>144</v>
      </c>
      <c r="L243" s="31"/>
      <c r="M243" s="142" t="s">
        <v>3</v>
      </c>
      <c r="N243" s="143" t="s">
        <v>40</v>
      </c>
      <c r="O243" s="144">
        <v>0</v>
      </c>
      <c r="P243" s="144">
        <f>O243*H243</f>
        <v>0</v>
      </c>
      <c r="Q243" s="144">
        <v>0</v>
      </c>
      <c r="R243" s="144">
        <f>Q243*H243</f>
        <v>0</v>
      </c>
      <c r="S243" s="144">
        <v>0</v>
      </c>
      <c r="T243" s="145">
        <f>S243*H243</f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46" t="s">
        <v>145</v>
      </c>
      <c r="AT243" s="146" t="s">
        <v>140</v>
      </c>
      <c r="AU243" s="146" t="s">
        <v>146</v>
      </c>
      <c r="AY243" s="18" t="s">
        <v>136</v>
      </c>
      <c r="BE243" s="147">
        <f>IF(N243="základní",J243,0)</f>
        <v>0</v>
      </c>
      <c r="BF243" s="147">
        <f>IF(N243="snížená",J243,0)</f>
        <v>0</v>
      </c>
      <c r="BG243" s="147">
        <f>IF(N243="zákl. přenesená",J243,0)</f>
        <v>0</v>
      </c>
      <c r="BH243" s="147">
        <f>IF(N243="sníž. přenesená",J243,0)</f>
        <v>0</v>
      </c>
      <c r="BI243" s="147">
        <f>IF(N243="nulová",J243,0)</f>
        <v>0</v>
      </c>
      <c r="BJ243" s="18" t="s">
        <v>77</v>
      </c>
      <c r="BK243" s="147">
        <f>ROUND(I243*H243,2)</f>
        <v>0</v>
      </c>
      <c r="BL243" s="18" t="s">
        <v>145</v>
      </c>
      <c r="BM243" s="146" t="s">
        <v>301</v>
      </c>
    </row>
    <row r="244" spans="1:65" s="14" customFormat="1">
      <c r="B244" s="155"/>
      <c r="D244" s="149" t="s">
        <v>148</v>
      </c>
      <c r="E244" s="156" t="s">
        <v>3</v>
      </c>
      <c r="F244" s="157" t="s">
        <v>302</v>
      </c>
      <c r="H244" s="158">
        <v>127.09699999999999</v>
      </c>
      <c r="L244" s="155"/>
      <c r="M244" s="159"/>
      <c r="N244" s="160"/>
      <c r="O244" s="160"/>
      <c r="P244" s="160"/>
      <c r="Q244" s="160"/>
      <c r="R244" s="160"/>
      <c r="S244" s="160"/>
      <c r="T244" s="161"/>
      <c r="AT244" s="156" t="s">
        <v>148</v>
      </c>
      <c r="AU244" s="156" t="s">
        <v>146</v>
      </c>
      <c r="AV244" s="14" t="s">
        <v>79</v>
      </c>
      <c r="AW244" s="14" t="s">
        <v>31</v>
      </c>
      <c r="AX244" s="14" t="s">
        <v>69</v>
      </c>
      <c r="AY244" s="156" t="s">
        <v>136</v>
      </c>
    </row>
    <row r="245" spans="1:65" s="15" customFormat="1">
      <c r="B245" s="162"/>
      <c r="D245" s="149" t="s">
        <v>148</v>
      </c>
      <c r="E245" s="163" t="s">
        <v>3</v>
      </c>
      <c r="F245" s="164" t="s">
        <v>151</v>
      </c>
      <c r="H245" s="165">
        <v>127.09699999999999</v>
      </c>
      <c r="L245" s="162"/>
      <c r="M245" s="166"/>
      <c r="N245" s="167"/>
      <c r="O245" s="167"/>
      <c r="P245" s="167"/>
      <c r="Q245" s="167"/>
      <c r="R245" s="167"/>
      <c r="S245" s="167"/>
      <c r="T245" s="168"/>
      <c r="AT245" s="163" t="s">
        <v>148</v>
      </c>
      <c r="AU245" s="163" t="s">
        <v>146</v>
      </c>
      <c r="AV245" s="15" t="s">
        <v>145</v>
      </c>
      <c r="AW245" s="15" t="s">
        <v>31</v>
      </c>
      <c r="AX245" s="15" t="s">
        <v>77</v>
      </c>
      <c r="AY245" s="163" t="s">
        <v>136</v>
      </c>
    </row>
    <row r="246" spans="1:65" s="2" customFormat="1" ht="37.9" customHeight="1">
      <c r="A246" s="30"/>
      <c r="B246" s="135"/>
      <c r="C246" s="136" t="s">
        <v>303</v>
      </c>
      <c r="D246" s="136" t="s">
        <v>140</v>
      </c>
      <c r="E246" s="137" t="s">
        <v>304</v>
      </c>
      <c r="F246" s="138" t="s">
        <v>305</v>
      </c>
      <c r="G246" s="139" t="s">
        <v>183</v>
      </c>
      <c r="H246" s="140">
        <v>532.63099999999997</v>
      </c>
      <c r="I246" s="141"/>
      <c r="J246" s="141">
        <f>ROUND(I246*H246,2)</f>
        <v>0</v>
      </c>
      <c r="K246" s="138" t="s">
        <v>144</v>
      </c>
      <c r="L246" s="31"/>
      <c r="M246" s="142" t="s">
        <v>3</v>
      </c>
      <c r="N246" s="143" t="s">
        <v>40</v>
      </c>
      <c r="O246" s="144">
        <v>0.32800000000000001</v>
      </c>
      <c r="P246" s="144">
        <f>O246*H246</f>
        <v>174.702968</v>
      </c>
      <c r="Q246" s="144">
        <v>0</v>
      </c>
      <c r="R246" s="144">
        <f>Q246*H246</f>
        <v>0</v>
      </c>
      <c r="S246" s="144">
        <v>0</v>
      </c>
      <c r="T246" s="145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46" t="s">
        <v>145</v>
      </c>
      <c r="AT246" s="146" t="s">
        <v>140</v>
      </c>
      <c r="AU246" s="146" t="s">
        <v>146</v>
      </c>
      <c r="AY246" s="18" t="s">
        <v>136</v>
      </c>
      <c r="BE246" s="147">
        <f>IF(N246="základní",J246,0)</f>
        <v>0</v>
      </c>
      <c r="BF246" s="147">
        <f>IF(N246="snížená",J246,0)</f>
        <v>0</v>
      </c>
      <c r="BG246" s="147">
        <f>IF(N246="zákl. přenesená",J246,0)</f>
        <v>0</v>
      </c>
      <c r="BH246" s="147">
        <f>IF(N246="sníž. přenesená",J246,0)</f>
        <v>0</v>
      </c>
      <c r="BI246" s="147">
        <f>IF(N246="nulová",J246,0)</f>
        <v>0</v>
      </c>
      <c r="BJ246" s="18" t="s">
        <v>77</v>
      </c>
      <c r="BK246" s="147">
        <f>ROUND(I246*H246,2)</f>
        <v>0</v>
      </c>
      <c r="BL246" s="18" t="s">
        <v>145</v>
      </c>
      <c r="BM246" s="146" t="s">
        <v>306</v>
      </c>
    </row>
    <row r="247" spans="1:65" s="14" customFormat="1">
      <c r="B247" s="155"/>
      <c r="D247" s="149" t="s">
        <v>148</v>
      </c>
      <c r="E247" s="156" t="s">
        <v>3</v>
      </c>
      <c r="F247" s="157" t="s">
        <v>307</v>
      </c>
      <c r="H247" s="158">
        <v>892.899</v>
      </c>
      <c r="L247" s="155"/>
      <c r="M247" s="159"/>
      <c r="N247" s="160"/>
      <c r="O247" s="160"/>
      <c r="P247" s="160"/>
      <c r="Q247" s="160"/>
      <c r="R247" s="160"/>
      <c r="S247" s="160"/>
      <c r="T247" s="161"/>
      <c r="AT247" s="156" t="s">
        <v>148</v>
      </c>
      <c r="AU247" s="156" t="s">
        <v>146</v>
      </c>
      <c r="AV247" s="14" t="s">
        <v>79</v>
      </c>
      <c r="AW247" s="14" t="s">
        <v>31</v>
      </c>
      <c r="AX247" s="14" t="s">
        <v>69</v>
      </c>
      <c r="AY247" s="156" t="s">
        <v>136</v>
      </c>
    </row>
    <row r="248" spans="1:65" s="14" customFormat="1">
      <c r="B248" s="155"/>
      <c r="D248" s="149" t="s">
        <v>148</v>
      </c>
      <c r="E248" s="156" t="s">
        <v>3</v>
      </c>
      <c r="F248" s="157" t="s">
        <v>308</v>
      </c>
      <c r="H248" s="158">
        <v>-64.334000000000003</v>
      </c>
      <c r="L248" s="155"/>
      <c r="M248" s="159"/>
      <c r="N248" s="160"/>
      <c r="O248" s="160"/>
      <c r="P248" s="160"/>
      <c r="Q248" s="160"/>
      <c r="R248" s="160"/>
      <c r="S248" s="160"/>
      <c r="T248" s="161"/>
      <c r="AT248" s="156" t="s">
        <v>148</v>
      </c>
      <c r="AU248" s="156" t="s">
        <v>146</v>
      </c>
      <c r="AV248" s="14" t="s">
        <v>79</v>
      </c>
      <c r="AW248" s="14" t="s">
        <v>31</v>
      </c>
      <c r="AX248" s="14" t="s">
        <v>69</v>
      </c>
      <c r="AY248" s="156" t="s">
        <v>136</v>
      </c>
    </row>
    <row r="249" spans="1:65" s="14" customFormat="1">
      <c r="B249" s="155"/>
      <c r="D249" s="149" t="s">
        <v>148</v>
      </c>
      <c r="E249" s="156" t="s">
        <v>3</v>
      </c>
      <c r="F249" s="157" t="s">
        <v>309</v>
      </c>
      <c r="H249" s="158">
        <v>-284.18099999999998</v>
      </c>
      <c r="L249" s="155"/>
      <c r="M249" s="159"/>
      <c r="N249" s="160"/>
      <c r="O249" s="160"/>
      <c r="P249" s="160"/>
      <c r="Q249" s="160"/>
      <c r="R249" s="160"/>
      <c r="S249" s="160"/>
      <c r="T249" s="161"/>
      <c r="AT249" s="156" t="s">
        <v>148</v>
      </c>
      <c r="AU249" s="156" t="s">
        <v>146</v>
      </c>
      <c r="AV249" s="14" t="s">
        <v>79</v>
      </c>
      <c r="AW249" s="14" t="s">
        <v>31</v>
      </c>
      <c r="AX249" s="14" t="s">
        <v>69</v>
      </c>
      <c r="AY249" s="156" t="s">
        <v>136</v>
      </c>
    </row>
    <row r="250" spans="1:65" s="14" customFormat="1">
      <c r="B250" s="155"/>
      <c r="D250" s="149" t="s">
        <v>148</v>
      </c>
      <c r="E250" s="156" t="s">
        <v>3</v>
      </c>
      <c r="F250" s="157" t="s">
        <v>310</v>
      </c>
      <c r="H250" s="158">
        <v>-11.753</v>
      </c>
      <c r="L250" s="155"/>
      <c r="M250" s="159"/>
      <c r="N250" s="160"/>
      <c r="O250" s="160"/>
      <c r="P250" s="160"/>
      <c r="Q250" s="160"/>
      <c r="R250" s="160"/>
      <c r="S250" s="160"/>
      <c r="T250" s="161"/>
      <c r="AT250" s="156" t="s">
        <v>148</v>
      </c>
      <c r="AU250" s="156" t="s">
        <v>146</v>
      </c>
      <c r="AV250" s="14" t="s">
        <v>79</v>
      </c>
      <c r="AW250" s="14" t="s">
        <v>31</v>
      </c>
      <c r="AX250" s="14" t="s">
        <v>69</v>
      </c>
      <c r="AY250" s="156" t="s">
        <v>136</v>
      </c>
    </row>
    <row r="251" spans="1:65" s="15" customFormat="1">
      <c r="B251" s="162"/>
      <c r="D251" s="149" t="s">
        <v>148</v>
      </c>
      <c r="E251" s="163" t="s">
        <v>3</v>
      </c>
      <c r="F251" s="164" t="s">
        <v>151</v>
      </c>
      <c r="H251" s="165">
        <v>532.63099999999997</v>
      </c>
      <c r="L251" s="162"/>
      <c r="M251" s="166"/>
      <c r="N251" s="167"/>
      <c r="O251" s="167"/>
      <c r="P251" s="167"/>
      <c r="Q251" s="167"/>
      <c r="R251" s="167"/>
      <c r="S251" s="167"/>
      <c r="T251" s="168"/>
      <c r="AT251" s="163" t="s">
        <v>148</v>
      </c>
      <c r="AU251" s="163" t="s">
        <v>146</v>
      </c>
      <c r="AV251" s="15" t="s">
        <v>145</v>
      </c>
      <c r="AW251" s="15" t="s">
        <v>31</v>
      </c>
      <c r="AX251" s="15" t="s">
        <v>77</v>
      </c>
      <c r="AY251" s="163" t="s">
        <v>136</v>
      </c>
    </row>
    <row r="252" spans="1:65" s="2" customFormat="1" ht="62.65" customHeight="1">
      <c r="A252" s="30"/>
      <c r="B252" s="135"/>
      <c r="C252" s="136" t="s">
        <v>311</v>
      </c>
      <c r="D252" s="136" t="s">
        <v>140</v>
      </c>
      <c r="E252" s="137" t="s">
        <v>312</v>
      </c>
      <c r="F252" s="138" t="s">
        <v>313</v>
      </c>
      <c r="G252" s="139" t="s">
        <v>183</v>
      </c>
      <c r="H252" s="140">
        <v>284.18099999999998</v>
      </c>
      <c r="I252" s="141"/>
      <c r="J252" s="141">
        <f>ROUND(I252*H252,2)</f>
        <v>0</v>
      </c>
      <c r="K252" s="138" t="s">
        <v>144</v>
      </c>
      <c r="L252" s="31"/>
      <c r="M252" s="142" t="s">
        <v>3</v>
      </c>
      <c r="N252" s="143" t="s">
        <v>40</v>
      </c>
      <c r="O252" s="144">
        <v>1.7889999999999999</v>
      </c>
      <c r="P252" s="144">
        <f>O252*H252</f>
        <v>508.39980899999995</v>
      </c>
      <c r="Q252" s="144">
        <v>0</v>
      </c>
      <c r="R252" s="144">
        <f>Q252*H252</f>
        <v>0</v>
      </c>
      <c r="S252" s="144">
        <v>0</v>
      </c>
      <c r="T252" s="145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46" t="s">
        <v>145</v>
      </c>
      <c r="AT252" s="146" t="s">
        <v>140</v>
      </c>
      <c r="AU252" s="146" t="s">
        <v>146</v>
      </c>
      <c r="AY252" s="18" t="s">
        <v>136</v>
      </c>
      <c r="BE252" s="147">
        <f>IF(N252="základní",J252,0)</f>
        <v>0</v>
      </c>
      <c r="BF252" s="147">
        <f>IF(N252="snížená",J252,0)</f>
        <v>0</v>
      </c>
      <c r="BG252" s="147">
        <f>IF(N252="zákl. přenesená",J252,0)</f>
        <v>0</v>
      </c>
      <c r="BH252" s="147">
        <f>IF(N252="sníž. přenesená",J252,0)</f>
        <v>0</v>
      </c>
      <c r="BI252" s="147">
        <f>IF(N252="nulová",J252,0)</f>
        <v>0</v>
      </c>
      <c r="BJ252" s="18" t="s">
        <v>77</v>
      </c>
      <c r="BK252" s="147">
        <f>ROUND(I252*H252,2)</f>
        <v>0</v>
      </c>
      <c r="BL252" s="18" t="s">
        <v>145</v>
      </c>
      <c r="BM252" s="146" t="s">
        <v>314</v>
      </c>
    </row>
    <row r="253" spans="1:65" s="13" customFormat="1">
      <c r="B253" s="148"/>
      <c r="D253" s="149" t="s">
        <v>148</v>
      </c>
      <c r="E253" s="150" t="s">
        <v>3</v>
      </c>
      <c r="F253" s="151" t="s">
        <v>161</v>
      </c>
      <c r="H253" s="150" t="s">
        <v>3</v>
      </c>
      <c r="L253" s="148"/>
      <c r="M253" s="152"/>
      <c r="N253" s="153"/>
      <c r="O253" s="153"/>
      <c r="P253" s="153"/>
      <c r="Q253" s="153"/>
      <c r="R253" s="153"/>
      <c r="S253" s="153"/>
      <c r="T253" s="154"/>
      <c r="AT253" s="150" t="s">
        <v>148</v>
      </c>
      <c r="AU253" s="150" t="s">
        <v>146</v>
      </c>
      <c r="AV253" s="13" t="s">
        <v>77</v>
      </c>
      <c r="AW253" s="13" t="s">
        <v>31</v>
      </c>
      <c r="AX253" s="13" t="s">
        <v>69</v>
      </c>
      <c r="AY253" s="150" t="s">
        <v>136</v>
      </c>
    </row>
    <row r="254" spans="1:65" s="14" customFormat="1">
      <c r="B254" s="155"/>
      <c r="D254" s="149" t="s">
        <v>148</v>
      </c>
      <c r="E254" s="156" t="s">
        <v>3</v>
      </c>
      <c r="F254" s="157" t="s">
        <v>315</v>
      </c>
      <c r="H254" s="158">
        <v>295.93400000000003</v>
      </c>
      <c r="L254" s="155"/>
      <c r="M254" s="159"/>
      <c r="N254" s="160"/>
      <c r="O254" s="160"/>
      <c r="P254" s="160"/>
      <c r="Q254" s="160"/>
      <c r="R254" s="160"/>
      <c r="S254" s="160"/>
      <c r="T254" s="161"/>
      <c r="AT254" s="156" t="s">
        <v>148</v>
      </c>
      <c r="AU254" s="156" t="s">
        <v>146</v>
      </c>
      <c r="AV254" s="14" t="s">
        <v>79</v>
      </c>
      <c r="AW254" s="14" t="s">
        <v>31</v>
      </c>
      <c r="AX254" s="14" t="s">
        <v>69</v>
      </c>
      <c r="AY254" s="156" t="s">
        <v>136</v>
      </c>
    </row>
    <row r="255" spans="1:65" s="14" customFormat="1">
      <c r="B255" s="155"/>
      <c r="D255" s="149" t="s">
        <v>148</v>
      </c>
      <c r="E255" s="156" t="s">
        <v>3</v>
      </c>
      <c r="F255" s="157" t="s">
        <v>316</v>
      </c>
      <c r="H255" s="158">
        <v>-11.753</v>
      </c>
      <c r="L255" s="155"/>
      <c r="M255" s="159"/>
      <c r="N255" s="160"/>
      <c r="O255" s="160"/>
      <c r="P255" s="160"/>
      <c r="Q255" s="160"/>
      <c r="R255" s="160"/>
      <c r="S255" s="160"/>
      <c r="T255" s="161"/>
      <c r="AT255" s="156" t="s">
        <v>148</v>
      </c>
      <c r="AU255" s="156" t="s">
        <v>146</v>
      </c>
      <c r="AV255" s="14" t="s">
        <v>79</v>
      </c>
      <c r="AW255" s="14" t="s">
        <v>31</v>
      </c>
      <c r="AX255" s="14" t="s">
        <v>69</v>
      </c>
      <c r="AY255" s="156" t="s">
        <v>136</v>
      </c>
    </row>
    <row r="256" spans="1:65" s="16" customFormat="1">
      <c r="B256" s="169"/>
      <c r="D256" s="149" t="s">
        <v>148</v>
      </c>
      <c r="E256" s="170" t="s">
        <v>3</v>
      </c>
      <c r="F256" s="171" t="s">
        <v>187</v>
      </c>
      <c r="H256" s="172">
        <v>284.18100000000004</v>
      </c>
      <c r="L256" s="169"/>
      <c r="M256" s="173"/>
      <c r="N256" s="174"/>
      <c r="O256" s="174"/>
      <c r="P256" s="174"/>
      <c r="Q256" s="174"/>
      <c r="R256" s="174"/>
      <c r="S256" s="174"/>
      <c r="T256" s="175"/>
      <c r="AT256" s="170" t="s">
        <v>148</v>
      </c>
      <c r="AU256" s="170" t="s">
        <v>146</v>
      </c>
      <c r="AV256" s="16" t="s">
        <v>146</v>
      </c>
      <c r="AW256" s="16" t="s">
        <v>31</v>
      </c>
      <c r="AX256" s="16" t="s">
        <v>69</v>
      </c>
      <c r="AY256" s="170" t="s">
        <v>136</v>
      </c>
    </row>
    <row r="257" spans="1:65" s="15" customFormat="1">
      <c r="B257" s="162"/>
      <c r="D257" s="149" t="s">
        <v>148</v>
      </c>
      <c r="E257" s="163" t="s">
        <v>3</v>
      </c>
      <c r="F257" s="164" t="s">
        <v>151</v>
      </c>
      <c r="H257" s="165">
        <v>284.18100000000004</v>
      </c>
      <c r="L257" s="162"/>
      <c r="M257" s="166"/>
      <c r="N257" s="167"/>
      <c r="O257" s="167"/>
      <c r="P257" s="167"/>
      <c r="Q257" s="167"/>
      <c r="R257" s="167"/>
      <c r="S257" s="167"/>
      <c r="T257" s="168"/>
      <c r="AT257" s="163" t="s">
        <v>148</v>
      </c>
      <c r="AU257" s="163" t="s">
        <v>146</v>
      </c>
      <c r="AV257" s="15" t="s">
        <v>145</v>
      </c>
      <c r="AW257" s="15" t="s">
        <v>31</v>
      </c>
      <c r="AX257" s="15" t="s">
        <v>77</v>
      </c>
      <c r="AY257" s="163" t="s">
        <v>136</v>
      </c>
    </row>
    <row r="258" spans="1:65" s="2" customFormat="1" ht="62.65" customHeight="1">
      <c r="A258" s="30"/>
      <c r="B258" s="135"/>
      <c r="C258" s="136" t="s">
        <v>8</v>
      </c>
      <c r="D258" s="136" t="s">
        <v>140</v>
      </c>
      <c r="E258" s="137" t="s">
        <v>317</v>
      </c>
      <c r="F258" s="138" t="s">
        <v>318</v>
      </c>
      <c r="G258" s="139" t="s">
        <v>183</v>
      </c>
      <c r="H258" s="140">
        <v>284.18099999999998</v>
      </c>
      <c r="I258" s="141"/>
      <c r="J258" s="141">
        <f>ROUND(I258*H258,2)</f>
        <v>0</v>
      </c>
      <c r="K258" s="138" t="s">
        <v>144</v>
      </c>
      <c r="L258" s="31"/>
      <c r="M258" s="142" t="s">
        <v>3</v>
      </c>
      <c r="N258" s="143" t="s">
        <v>40</v>
      </c>
      <c r="O258" s="144">
        <v>0.85199999999999998</v>
      </c>
      <c r="P258" s="144">
        <f>O258*H258</f>
        <v>242.12221199999999</v>
      </c>
      <c r="Q258" s="144">
        <v>0</v>
      </c>
      <c r="R258" s="144">
        <f>Q258*H258</f>
        <v>0</v>
      </c>
      <c r="S258" s="144">
        <v>0</v>
      </c>
      <c r="T258" s="145">
        <f>S258*H258</f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46" t="s">
        <v>145</v>
      </c>
      <c r="AT258" s="146" t="s">
        <v>140</v>
      </c>
      <c r="AU258" s="146" t="s">
        <v>146</v>
      </c>
      <c r="AY258" s="18" t="s">
        <v>136</v>
      </c>
      <c r="BE258" s="147">
        <f>IF(N258="základní",J258,0)</f>
        <v>0</v>
      </c>
      <c r="BF258" s="147">
        <f>IF(N258="snížená",J258,0)</f>
        <v>0</v>
      </c>
      <c r="BG258" s="147">
        <f>IF(N258="zákl. přenesená",J258,0)</f>
        <v>0</v>
      </c>
      <c r="BH258" s="147">
        <f>IF(N258="sníž. přenesená",J258,0)</f>
        <v>0</v>
      </c>
      <c r="BI258" s="147">
        <f>IF(N258="nulová",J258,0)</f>
        <v>0</v>
      </c>
      <c r="BJ258" s="18" t="s">
        <v>77</v>
      </c>
      <c r="BK258" s="147">
        <f>ROUND(I258*H258,2)</f>
        <v>0</v>
      </c>
      <c r="BL258" s="18" t="s">
        <v>145</v>
      </c>
      <c r="BM258" s="146" t="s">
        <v>319</v>
      </c>
    </row>
    <row r="259" spans="1:65" s="14" customFormat="1">
      <c r="B259" s="155"/>
      <c r="D259" s="149" t="s">
        <v>148</v>
      </c>
      <c r="E259" s="156" t="s">
        <v>3</v>
      </c>
      <c r="F259" s="157" t="s">
        <v>320</v>
      </c>
      <c r="H259" s="158">
        <v>284.18099999999998</v>
      </c>
      <c r="L259" s="155"/>
      <c r="M259" s="159"/>
      <c r="N259" s="160"/>
      <c r="O259" s="160"/>
      <c r="P259" s="160"/>
      <c r="Q259" s="160"/>
      <c r="R259" s="160"/>
      <c r="S259" s="160"/>
      <c r="T259" s="161"/>
      <c r="AT259" s="156" t="s">
        <v>148</v>
      </c>
      <c r="AU259" s="156" t="s">
        <v>146</v>
      </c>
      <c r="AV259" s="14" t="s">
        <v>79</v>
      </c>
      <c r="AW259" s="14" t="s">
        <v>31</v>
      </c>
      <c r="AX259" s="14" t="s">
        <v>69</v>
      </c>
      <c r="AY259" s="156" t="s">
        <v>136</v>
      </c>
    </row>
    <row r="260" spans="1:65" s="15" customFormat="1">
      <c r="B260" s="162"/>
      <c r="D260" s="149" t="s">
        <v>148</v>
      </c>
      <c r="E260" s="163" t="s">
        <v>3</v>
      </c>
      <c r="F260" s="164" t="s">
        <v>151</v>
      </c>
      <c r="H260" s="165">
        <v>284.18099999999998</v>
      </c>
      <c r="L260" s="162"/>
      <c r="M260" s="166"/>
      <c r="N260" s="167"/>
      <c r="O260" s="167"/>
      <c r="P260" s="167"/>
      <c r="Q260" s="167"/>
      <c r="R260" s="167"/>
      <c r="S260" s="167"/>
      <c r="T260" s="168"/>
      <c r="AT260" s="163" t="s">
        <v>148</v>
      </c>
      <c r="AU260" s="163" t="s">
        <v>146</v>
      </c>
      <c r="AV260" s="15" t="s">
        <v>145</v>
      </c>
      <c r="AW260" s="15" t="s">
        <v>31</v>
      </c>
      <c r="AX260" s="15" t="s">
        <v>77</v>
      </c>
      <c r="AY260" s="163" t="s">
        <v>136</v>
      </c>
    </row>
    <row r="261" spans="1:65" s="12" customFormat="1" ht="20.85" customHeight="1">
      <c r="B261" s="123"/>
      <c r="D261" s="124" t="s">
        <v>68</v>
      </c>
      <c r="E261" s="133" t="s">
        <v>297</v>
      </c>
      <c r="F261" s="133" t="s">
        <v>321</v>
      </c>
      <c r="J261" s="134">
        <f>BK261</f>
        <v>0</v>
      </c>
      <c r="L261" s="123"/>
      <c r="M261" s="127"/>
      <c r="N261" s="128"/>
      <c r="O261" s="128"/>
      <c r="P261" s="129">
        <f>SUM(P262:P269)</f>
        <v>43.161929999999998</v>
      </c>
      <c r="Q261" s="128"/>
      <c r="R261" s="129">
        <f>SUM(R262:R269)</f>
        <v>0</v>
      </c>
      <c r="S261" s="128"/>
      <c r="T261" s="130">
        <f>SUM(T262:T269)</f>
        <v>0</v>
      </c>
      <c r="AR261" s="124" t="s">
        <v>77</v>
      </c>
      <c r="AT261" s="131" t="s">
        <v>68</v>
      </c>
      <c r="AU261" s="131" t="s">
        <v>79</v>
      </c>
      <c r="AY261" s="124" t="s">
        <v>136</v>
      </c>
      <c r="BK261" s="132">
        <f>SUM(BK262:BK269)</f>
        <v>0</v>
      </c>
    </row>
    <row r="262" spans="1:65" s="2" customFormat="1" ht="37.9" customHeight="1">
      <c r="A262" s="30"/>
      <c r="B262" s="135"/>
      <c r="C262" s="136" t="s">
        <v>322</v>
      </c>
      <c r="D262" s="136" t="s">
        <v>140</v>
      </c>
      <c r="E262" s="137" t="s">
        <v>323</v>
      </c>
      <c r="F262" s="138" t="s">
        <v>324</v>
      </c>
      <c r="G262" s="139" t="s">
        <v>175</v>
      </c>
      <c r="H262" s="140">
        <v>1754.55</v>
      </c>
      <c r="I262" s="141"/>
      <c r="J262" s="141">
        <f>ROUND(I262*H262,2)</f>
        <v>0</v>
      </c>
      <c r="K262" s="138" t="s">
        <v>144</v>
      </c>
      <c r="L262" s="31"/>
      <c r="M262" s="142" t="s">
        <v>3</v>
      </c>
      <c r="N262" s="143" t="s">
        <v>40</v>
      </c>
      <c r="O262" s="144">
        <v>1.7999999999999999E-2</v>
      </c>
      <c r="P262" s="144">
        <f>O262*H262</f>
        <v>31.581899999999997</v>
      </c>
      <c r="Q262" s="144">
        <v>0</v>
      </c>
      <c r="R262" s="144">
        <f>Q262*H262</f>
        <v>0</v>
      </c>
      <c r="S262" s="144">
        <v>0</v>
      </c>
      <c r="T262" s="145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46" t="s">
        <v>145</v>
      </c>
      <c r="AT262" s="146" t="s">
        <v>140</v>
      </c>
      <c r="AU262" s="146" t="s">
        <v>146</v>
      </c>
      <c r="AY262" s="18" t="s">
        <v>136</v>
      </c>
      <c r="BE262" s="147">
        <f>IF(N262="základní",J262,0)</f>
        <v>0</v>
      </c>
      <c r="BF262" s="147">
        <f>IF(N262="snížená",J262,0)</f>
        <v>0</v>
      </c>
      <c r="BG262" s="147">
        <f>IF(N262="zákl. přenesená",J262,0)</f>
        <v>0</v>
      </c>
      <c r="BH262" s="147">
        <f>IF(N262="sníž. přenesená",J262,0)</f>
        <v>0</v>
      </c>
      <c r="BI262" s="147">
        <f>IF(N262="nulová",J262,0)</f>
        <v>0</v>
      </c>
      <c r="BJ262" s="18" t="s">
        <v>77</v>
      </c>
      <c r="BK262" s="147">
        <f>ROUND(I262*H262,2)</f>
        <v>0</v>
      </c>
      <c r="BL262" s="18" t="s">
        <v>145</v>
      </c>
      <c r="BM262" s="146" t="s">
        <v>325</v>
      </c>
    </row>
    <row r="263" spans="1:65" s="13" customFormat="1">
      <c r="B263" s="148"/>
      <c r="D263" s="149" t="s">
        <v>148</v>
      </c>
      <c r="E263" s="150" t="s">
        <v>3</v>
      </c>
      <c r="F263" s="151" t="s">
        <v>161</v>
      </c>
      <c r="H263" s="150" t="s">
        <v>3</v>
      </c>
      <c r="L263" s="148"/>
      <c r="M263" s="152"/>
      <c r="N263" s="153"/>
      <c r="O263" s="153"/>
      <c r="P263" s="153"/>
      <c r="Q263" s="153"/>
      <c r="R263" s="153"/>
      <c r="S263" s="153"/>
      <c r="T263" s="154"/>
      <c r="AT263" s="150" t="s">
        <v>148</v>
      </c>
      <c r="AU263" s="150" t="s">
        <v>146</v>
      </c>
      <c r="AV263" s="13" t="s">
        <v>77</v>
      </c>
      <c r="AW263" s="13" t="s">
        <v>31</v>
      </c>
      <c r="AX263" s="13" t="s">
        <v>69</v>
      </c>
      <c r="AY263" s="150" t="s">
        <v>136</v>
      </c>
    </row>
    <row r="264" spans="1:65" s="14" customFormat="1">
      <c r="B264" s="155"/>
      <c r="D264" s="149" t="s">
        <v>148</v>
      </c>
      <c r="E264" s="156" t="s">
        <v>3</v>
      </c>
      <c r="F264" s="157" t="s">
        <v>177</v>
      </c>
      <c r="H264" s="158">
        <v>1754.55</v>
      </c>
      <c r="L264" s="155"/>
      <c r="M264" s="159"/>
      <c r="N264" s="160"/>
      <c r="O264" s="160"/>
      <c r="P264" s="160"/>
      <c r="Q264" s="160"/>
      <c r="R264" s="160"/>
      <c r="S264" s="160"/>
      <c r="T264" s="161"/>
      <c r="AT264" s="156" t="s">
        <v>148</v>
      </c>
      <c r="AU264" s="156" t="s">
        <v>146</v>
      </c>
      <c r="AV264" s="14" t="s">
        <v>79</v>
      </c>
      <c r="AW264" s="14" t="s">
        <v>31</v>
      </c>
      <c r="AX264" s="14" t="s">
        <v>69</v>
      </c>
      <c r="AY264" s="156" t="s">
        <v>136</v>
      </c>
    </row>
    <row r="265" spans="1:65" s="15" customFormat="1">
      <c r="B265" s="162"/>
      <c r="D265" s="149" t="s">
        <v>148</v>
      </c>
      <c r="E265" s="163" t="s">
        <v>3</v>
      </c>
      <c r="F265" s="164" t="s">
        <v>151</v>
      </c>
      <c r="H265" s="165">
        <v>1754.55</v>
      </c>
      <c r="L265" s="162"/>
      <c r="M265" s="166"/>
      <c r="N265" s="167"/>
      <c r="O265" s="167"/>
      <c r="P265" s="167"/>
      <c r="Q265" s="167"/>
      <c r="R265" s="167"/>
      <c r="S265" s="167"/>
      <c r="T265" s="168"/>
      <c r="AT265" s="163" t="s">
        <v>148</v>
      </c>
      <c r="AU265" s="163" t="s">
        <v>146</v>
      </c>
      <c r="AV265" s="15" t="s">
        <v>145</v>
      </c>
      <c r="AW265" s="15" t="s">
        <v>31</v>
      </c>
      <c r="AX265" s="15" t="s">
        <v>77</v>
      </c>
      <c r="AY265" s="163" t="s">
        <v>136</v>
      </c>
    </row>
    <row r="266" spans="1:65" s="2" customFormat="1" ht="24.2" customHeight="1">
      <c r="A266" s="30"/>
      <c r="B266" s="135"/>
      <c r="C266" s="136" t="s">
        <v>326</v>
      </c>
      <c r="D266" s="136" t="s">
        <v>140</v>
      </c>
      <c r="E266" s="137" t="s">
        <v>327</v>
      </c>
      <c r="F266" s="138" t="s">
        <v>328</v>
      </c>
      <c r="G266" s="139" t="s">
        <v>175</v>
      </c>
      <c r="H266" s="140">
        <v>643.33500000000004</v>
      </c>
      <c r="I266" s="141"/>
      <c r="J266" s="141">
        <f>ROUND(I266*H266,2)</f>
        <v>0</v>
      </c>
      <c r="K266" s="138" t="s">
        <v>3</v>
      </c>
      <c r="L266" s="31"/>
      <c r="M266" s="142" t="s">
        <v>3</v>
      </c>
      <c r="N266" s="143" t="s">
        <v>40</v>
      </c>
      <c r="O266" s="144">
        <v>1.7999999999999999E-2</v>
      </c>
      <c r="P266" s="144">
        <f>O266*H266</f>
        <v>11.580029999999999</v>
      </c>
      <c r="Q266" s="144">
        <v>0</v>
      </c>
      <c r="R266" s="144">
        <f>Q266*H266</f>
        <v>0</v>
      </c>
      <c r="S266" s="144">
        <v>0</v>
      </c>
      <c r="T266" s="145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46" t="s">
        <v>145</v>
      </c>
      <c r="AT266" s="146" t="s">
        <v>140</v>
      </c>
      <c r="AU266" s="146" t="s">
        <v>146</v>
      </c>
      <c r="AY266" s="18" t="s">
        <v>136</v>
      </c>
      <c r="BE266" s="147">
        <f>IF(N266="základní",J266,0)</f>
        <v>0</v>
      </c>
      <c r="BF266" s="147">
        <f>IF(N266="snížená",J266,0)</f>
        <v>0</v>
      </c>
      <c r="BG266" s="147">
        <f>IF(N266="zákl. přenesená",J266,0)</f>
        <v>0</v>
      </c>
      <c r="BH266" s="147">
        <f>IF(N266="sníž. přenesená",J266,0)</f>
        <v>0</v>
      </c>
      <c r="BI266" s="147">
        <f>IF(N266="nulová",J266,0)</f>
        <v>0</v>
      </c>
      <c r="BJ266" s="18" t="s">
        <v>77</v>
      </c>
      <c r="BK266" s="147">
        <f>ROUND(I266*H266,2)</f>
        <v>0</v>
      </c>
      <c r="BL266" s="18" t="s">
        <v>145</v>
      </c>
      <c r="BM266" s="146" t="s">
        <v>329</v>
      </c>
    </row>
    <row r="267" spans="1:65" s="13" customFormat="1">
      <c r="B267" s="148"/>
      <c r="D267" s="149" t="s">
        <v>148</v>
      </c>
      <c r="E267" s="150" t="s">
        <v>3</v>
      </c>
      <c r="F267" s="151" t="s">
        <v>161</v>
      </c>
      <c r="H267" s="150" t="s">
        <v>3</v>
      </c>
      <c r="L267" s="148"/>
      <c r="M267" s="152"/>
      <c r="N267" s="153"/>
      <c r="O267" s="153"/>
      <c r="P267" s="153"/>
      <c r="Q267" s="153"/>
      <c r="R267" s="153"/>
      <c r="S267" s="153"/>
      <c r="T267" s="154"/>
      <c r="AT267" s="150" t="s">
        <v>148</v>
      </c>
      <c r="AU267" s="150" t="s">
        <v>146</v>
      </c>
      <c r="AV267" s="13" t="s">
        <v>77</v>
      </c>
      <c r="AW267" s="13" t="s">
        <v>31</v>
      </c>
      <c r="AX267" s="13" t="s">
        <v>69</v>
      </c>
      <c r="AY267" s="150" t="s">
        <v>136</v>
      </c>
    </row>
    <row r="268" spans="1:65" s="14" customFormat="1">
      <c r="B268" s="155"/>
      <c r="D268" s="149" t="s">
        <v>148</v>
      </c>
      <c r="E268" s="156" t="s">
        <v>3</v>
      </c>
      <c r="F268" s="157" t="s">
        <v>330</v>
      </c>
      <c r="H268" s="158">
        <v>643.33500000000004</v>
      </c>
      <c r="L268" s="155"/>
      <c r="M268" s="159"/>
      <c r="N268" s="160"/>
      <c r="O268" s="160"/>
      <c r="P268" s="160"/>
      <c r="Q268" s="160"/>
      <c r="R268" s="160"/>
      <c r="S268" s="160"/>
      <c r="T268" s="161"/>
      <c r="AT268" s="156" t="s">
        <v>148</v>
      </c>
      <c r="AU268" s="156" t="s">
        <v>146</v>
      </c>
      <c r="AV268" s="14" t="s">
        <v>79</v>
      </c>
      <c r="AW268" s="14" t="s">
        <v>31</v>
      </c>
      <c r="AX268" s="14" t="s">
        <v>69</v>
      </c>
      <c r="AY268" s="156" t="s">
        <v>136</v>
      </c>
    </row>
    <row r="269" spans="1:65" s="15" customFormat="1">
      <c r="B269" s="162"/>
      <c r="D269" s="149" t="s">
        <v>148</v>
      </c>
      <c r="E269" s="163" t="s">
        <v>3</v>
      </c>
      <c r="F269" s="164" t="s">
        <v>151</v>
      </c>
      <c r="H269" s="165">
        <v>643.33500000000004</v>
      </c>
      <c r="L269" s="162"/>
      <c r="M269" s="166"/>
      <c r="N269" s="167"/>
      <c r="O269" s="167"/>
      <c r="P269" s="167"/>
      <c r="Q269" s="167"/>
      <c r="R269" s="167"/>
      <c r="S269" s="167"/>
      <c r="T269" s="168"/>
      <c r="AT269" s="163" t="s">
        <v>148</v>
      </c>
      <c r="AU269" s="163" t="s">
        <v>146</v>
      </c>
      <c r="AV269" s="15" t="s">
        <v>145</v>
      </c>
      <c r="AW269" s="15" t="s">
        <v>31</v>
      </c>
      <c r="AX269" s="15" t="s">
        <v>77</v>
      </c>
      <c r="AY269" s="163" t="s">
        <v>136</v>
      </c>
    </row>
    <row r="270" spans="1:65" s="12" customFormat="1" ht="22.9" customHeight="1">
      <c r="B270" s="123"/>
      <c r="D270" s="124" t="s">
        <v>68</v>
      </c>
      <c r="E270" s="133" t="s">
        <v>79</v>
      </c>
      <c r="F270" s="133" t="s">
        <v>331</v>
      </c>
      <c r="J270" s="134">
        <f>BK270</f>
        <v>0</v>
      </c>
      <c r="L270" s="123"/>
      <c r="M270" s="127"/>
      <c r="N270" s="128"/>
      <c r="O270" s="128"/>
      <c r="P270" s="129">
        <f>P271</f>
        <v>1.2521599999999999</v>
      </c>
      <c r="Q270" s="128"/>
      <c r="R270" s="129">
        <f>R271</f>
        <v>1.4503935999999997</v>
      </c>
      <c r="S270" s="128"/>
      <c r="T270" s="130">
        <f>T271</f>
        <v>0</v>
      </c>
      <c r="AR270" s="124" t="s">
        <v>77</v>
      </c>
      <c r="AT270" s="131" t="s">
        <v>68</v>
      </c>
      <c r="AU270" s="131" t="s">
        <v>77</v>
      </c>
      <c r="AY270" s="124" t="s">
        <v>136</v>
      </c>
      <c r="BK270" s="132">
        <f>BK271</f>
        <v>0</v>
      </c>
    </row>
    <row r="271" spans="1:65" s="12" customFormat="1" ht="20.85" customHeight="1">
      <c r="B271" s="123"/>
      <c r="D271" s="124" t="s">
        <v>68</v>
      </c>
      <c r="E271" s="133" t="s">
        <v>332</v>
      </c>
      <c r="F271" s="133" t="s">
        <v>333</v>
      </c>
      <c r="J271" s="134">
        <f>BK271</f>
        <v>0</v>
      </c>
      <c r="L271" s="123"/>
      <c r="M271" s="127"/>
      <c r="N271" s="128"/>
      <c r="O271" s="128"/>
      <c r="P271" s="129">
        <f>SUM(P272:P282)</f>
        <v>1.2521599999999999</v>
      </c>
      <c r="Q271" s="128"/>
      <c r="R271" s="129">
        <f>SUM(R272:R282)</f>
        <v>1.4503935999999997</v>
      </c>
      <c r="S271" s="128"/>
      <c r="T271" s="130">
        <f>SUM(T272:T282)</f>
        <v>0</v>
      </c>
      <c r="AR271" s="124" t="s">
        <v>77</v>
      </c>
      <c r="AT271" s="131" t="s">
        <v>68</v>
      </c>
      <c r="AU271" s="131" t="s">
        <v>79</v>
      </c>
      <c r="AY271" s="124" t="s">
        <v>136</v>
      </c>
      <c r="BK271" s="132">
        <f>SUM(BK272:BK282)</f>
        <v>0</v>
      </c>
    </row>
    <row r="272" spans="1:65" s="2" customFormat="1" ht="24.2" customHeight="1">
      <c r="A272" s="30"/>
      <c r="B272" s="135"/>
      <c r="C272" s="136" t="s">
        <v>334</v>
      </c>
      <c r="D272" s="136" t="s">
        <v>140</v>
      </c>
      <c r="E272" s="137" t="s">
        <v>335</v>
      </c>
      <c r="F272" s="138" t="s">
        <v>336</v>
      </c>
      <c r="G272" s="139" t="s">
        <v>183</v>
      </c>
      <c r="H272" s="140">
        <v>0.64</v>
      </c>
      <c r="I272" s="141"/>
      <c r="J272" s="141">
        <f>ROUND(I272*H272,2)</f>
        <v>0</v>
      </c>
      <c r="K272" s="138" t="s">
        <v>144</v>
      </c>
      <c r="L272" s="31"/>
      <c r="M272" s="142" t="s">
        <v>3</v>
      </c>
      <c r="N272" s="143" t="s">
        <v>40</v>
      </c>
      <c r="O272" s="144">
        <v>0.58399999999999996</v>
      </c>
      <c r="P272" s="144">
        <f>O272*H272</f>
        <v>0.37375999999999998</v>
      </c>
      <c r="Q272" s="144">
        <v>2.2563399999999998</v>
      </c>
      <c r="R272" s="144">
        <f>Q272*H272</f>
        <v>1.4440575999999998</v>
      </c>
      <c r="S272" s="144">
        <v>0</v>
      </c>
      <c r="T272" s="145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46" t="s">
        <v>145</v>
      </c>
      <c r="AT272" s="146" t="s">
        <v>140</v>
      </c>
      <c r="AU272" s="146" t="s">
        <v>146</v>
      </c>
      <c r="AY272" s="18" t="s">
        <v>136</v>
      </c>
      <c r="BE272" s="147">
        <f>IF(N272="základní",J272,0)</f>
        <v>0</v>
      </c>
      <c r="BF272" s="147">
        <f>IF(N272="snížená",J272,0)</f>
        <v>0</v>
      </c>
      <c r="BG272" s="147">
        <f>IF(N272="zákl. přenesená",J272,0)</f>
        <v>0</v>
      </c>
      <c r="BH272" s="147">
        <f>IF(N272="sníž. přenesená",J272,0)</f>
        <v>0</v>
      </c>
      <c r="BI272" s="147">
        <f>IF(N272="nulová",J272,0)</f>
        <v>0</v>
      </c>
      <c r="BJ272" s="18" t="s">
        <v>77</v>
      </c>
      <c r="BK272" s="147">
        <f>ROUND(I272*H272,2)</f>
        <v>0</v>
      </c>
      <c r="BL272" s="18" t="s">
        <v>145</v>
      </c>
      <c r="BM272" s="146" t="s">
        <v>337</v>
      </c>
    </row>
    <row r="273" spans="1:65" s="13" customFormat="1">
      <c r="B273" s="148"/>
      <c r="D273" s="149" t="s">
        <v>148</v>
      </c>
      <c r="E273" s="150" t="s">
        <v>3</v>
      </c>
      <c r="F273" s="151" t="s">
        <v>194</v>
      </c>
      <c r="H273" s="150" t="s">
        <v>3</v>
      </c>
      <c r="L273" s="148"/>
      <c r="M273" s="152"/>
      <c r="N273" s="153"/>
      <c r="O273" s="153"/>
      <c r="P273" s="153"/>
      <c r="Q273" s="153"/>
      <c r="R273" s="153"/>
      <c r="S273" s="153"/>
      <c r="T273" s="154"/>
      <c r="AT273" s="150" t="s">
        <v>148</v>
      </c>
      <c r="AU273" s="150" t="s">
        <v>146</v>
      </c>
      <c r="AV273" s="13" t="s">
        <v>77</v>
      </c>
      <c r="AW273" s="13" t="s">
        <v>31</v>
      </c>
      <c r="AX273" s="13" t="s">
        <v>69</v>
      </c>
      <c r="AY273" s="150" t="s">
        <v>136</v>
      </c>
    </row>
    <row r="274" spans="1:65" s="14" customFormat="1">
      <c r="B274" s="155"/>
      <c r="D274" s="149" t="s">
        <v>148</v>
      </c>
      <c r="E274" s="156" t="s">
        <v>3</v>
      </c>
      <c r="F274" s="157" t="s">
        <v>195</v>
      </c>
      <c r="H274" s="158">
        <v>0.38400000000000001</v>
      </c>
      <c r="L274" s="155"/>
      <c r="M274" s="159"/>
      <c r="N274" s="160"/>
      <c r="O274" s="160"/>
      <c r="P274" s="160"/>
      <c r="Q274" s="160"/>
      <c r="R274" s="160"/>
      <c r="S274" s="160"/>
      <c r="T274" s="161"/>
      <c r="AT274" s="156" t="s">
        <v>148</v>
      </c>
      <c r="AU274" s="156" t="s">
        <v>146</v>
      </c>
      <c r="AV274" s="14" t="s">
        <v>79</v>
      </c>
      <c r="AW274" s="14" t="s">
        <v>31</v>
      </c>
      <c r="AX274" s="14" t="s">
        <v>69</v>
      </c>
      <c r="AY274" s="156" t="s">
        <v>136</v>
      </c>
    </row>
    <row r="275" spans="1:65" s="14" customFormat="1">
      <c r="B275" s="155"/>
      <c r="D275" s="149" t="s">
        <v>148</v>
      </c>
      <c r="E275" s="156" t="s">
        <v>3</v>
      </c>
      <c r="F275" s="157" t="s">
        <v>196</v>
      </c>
      <c r="H275" s="158">
        <v>0.25600000000000001</v>
      </c>
      <c r="L275" s="155"/>
      <c r="M275" s="159"/>
      <c r="N275" s="160"/>
      <c r="O275" s="160"/>
      <c r="P275" s="160"/>
      <c r="Q275" s="160"/>
      <c r="R275" s="160"/>
      <c r="S275" s="160"/>
      <c r="T275" s="161"/>
      <c r="AT275" s="156" t="s">
        <v>148</v>
      </c>
      <c r="AU275" s="156" t="s">
        <v>146</v>
      </c>
      <c r="AV275" s="14" t="s">
        <v>79</v>
      </c>
      <c r="AW275" s="14" t="s">
        <v>31</v>
      </c>
      <c r="AX275" s="14" t="s">
        <v>69</v>
      </c>
      <c r="AY275" s="156" t="s">
        <v>136</v>
      </c>
    </row>
    <row r="276" spans="1:65" s="15" customFormat="1">
      <c r="B276" s="162"/>
      <c r="D276" s="149" t="s">
        <v>148</v>
      </c>
      <c r="E276" s="163" t="s">
        <v>3</v>
      </c>
      <c r="F276" s="164" t="s">
        <v>151</v>
      </c>
      <c r="H276" s="165">
        <v>0.64</v>
      </c>
      <c r="L276" s="162"/>
      <c r="M276" s="166"/>
      <c r="N276" s="167"/>
      <c r="O276" s="167"/>
      <c r="P276" s="167"/>
      <c r="Q276" s="167"/>
      <c r="R276" s="167"/>
      <c r="S276" s="167"/>
      <c r="T276" s="168"/>
      <c r="AT276" s="163" t="s">
        <v>148</v>
      </c>
      <c r="AU276" s="163" t="s">
        <v>146</v>
      </c>
      <c r="AV276" s="15" t="s">
        <v>145</v>
      </c>
      <c r="AW276" s="15" t="s">
        <v>31</v>
      </c>
      <c r="AX276" s="15" t="s">
        <v>77</v>
      </c>
      <c r="AY276" s="163" t="s">
        <v>136</v>
      </c>
    </row>
    <row r="277" spans="1:65" s="2" customFormat="1" ht="14.45" customHeight="1">
      <c r="A277" s="30"/>
      <c r="B277" s="135"/>
      <c r="C277" s="136" t="s">
        <v>338</v>
      </c>
      <c r="D277" s="136" t="s">
        <v>140</v>
      </c>
      <c r="E277" s="137" t="s">
        <v>339</v>
      </c>
      <c r="F277" s="138" t="s">
        <v>340</v>
      </c>
      <c r="G277" s="139" t="s">
        <v>175</v>
      </c>
      <c r="H277" s="140">
        <v>2.4</v>
      </c>
      <c r="I277" s="141"/>
      <c r="J277" s="141">
        <f>ROUND(I277*H277,2)</f>
        <v>0</v>
      </c>
      <c r="K277" s="138" t="s">
        <v>144</v>
      </c>
      <c r="L277" s="31"/>
      <c r="M277" s="142" t="s">
        <v>3</v>
      </c>
      <c r="N277" s="143" t="s">
        <v>40</v>
      </c>
      <c r="O277" s="144">
        <v>0.27400000000000002</v>
      </c>
      <c r="P277" s="144">
        <f>O277*H277</f>
        <v>0.65760000000000007</v>
      </c>
      <c r="Q277" s="144">
        <v>2.64E-3</v>
      </c>
      <c r="R277" s="144">
        <f>Q277*H277</f>
        <v>6.3359999999999996E-3</v>
      </c>
      <c r="S277" s="144">
        <v>0</v>
      </c>
      <c r="T277" s="145">
        <f>S277*H277</f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146" t="s">
        <v>145</v>
      </c>
      <c r="AT277" s="146" t="s">
        <v>140</v>
      </c>
      <c r="AU277" s="146" t="s">
        <v>146</v>
      </c>
      <c r="AY277" s="18" t="s">
        <v>136</v>
      </c>
      <c r="BE277" s="147">
        <f>IF(N277="základní",J277,0)</f>
        <v>0</v>
      </c>
      <c r="BF277" s="147">
        <f>IF(N277="snížená",J277,0)</f>
        <v>0</v>
      </c>
      <c r="BG277" s="147">
        <f>IF(N277="zákl. přenesená",J277,0)</f>
        <v>0</v>
      </c>
      <c r="BH277" s="147">
        <f>IF(N277="sníž. přenesená",J277,0)</f>
        <v>0</v>
      </c>
      <c r="BI277" s="147">
        <f>IF(N277="nulová",J277,0)</f>
        <v>0</v>
      </c>
      <c r="BJ277" s="18" t="s">
        <v>77</v>
      </c>
      <c r="BK277" s="147">
        <f>ROUND(I277*H277,2)</f>
        <v>0</v>
      </c>
      <c r="BL277" s="18" t="s">
        <v>145</v>
      </c>
      <c r="BM277" s="146" t="s">
        <v>341</v>
      </c>
    </row>
    <row r="278" spans="1:65" s="14" customFormat="1">
      <c r="B278" s="155"/>
      <c r="D278" s="149" t="s">
        <v>148</v>
      </c>
      <c r="E278" s="156" t="s">
        <v>3</v>
      </c>
      <c r="F278" s="157" t="s">
        <v>342</v>
      </c>
      <c r="H278" s="158">
        <v>2.4</v>
      </c>
      <c r="L278" s="155"/>
      <c r="M278" s="159"/>
      <c r="N278" s="160"/>
      <c r="O278" s="160"/>
      <c r="P278" s="160"/>
      <c r="Q278" s="160"/>
      <c r="R278" s="160"/>
      <c r="S278" s="160"/>
      <c r="T278" s="161"/>
      <c r="AT278" s="156" t="s">
        <v>148</v>
      </c>
      <c r="AU278" s="156" t="s">
        <v>146</v>
      </c>
      <c r="AV278" s="14" t="s">
        <v>79</v>
      </c>
      <c r="AW278" s="14" t="s">
        <v>31</v>
      </c>
      <c r="AX278" s="14" t="s">
        <v>69</v>
      </c>
      <c r="AY278" s="156" t="s">
        <v>136</v>
      </c>
    </row>
    <row r="279" spans="1:65" s="15" customFormat="1">
      <c r="B279" s="162"/>
      <c r="D279" s="149" t="s">
        <v>148</v>
      </c>
      <c r="E279" s="163" t="s">
        <v>3</v>
      </c>
      <c r="F279" s="164" t="s">
        <v>151</v>
      </c>
      <c r="H279" s="165">
        <v>2.4</v>
      </c>
      <c r="L279" s="162"/>
      <c r="M279" s="166"/>
      <c r="N279" s="167"/>
      <c r="O279" s="167"/>
      <c r="P279" s="167"/>
      <c r="Q279" s="167"/>
      <c r="R279" s="167"/>
      <c r="S279" s="167"/>
      <c r="T279" s="168"/>
      <c r="AT279" s="163" t="s">
        <v>148</v>
      </c>
      <c r="AU279" s="163" t="s">
        <v>146</v>
      </c>
      <c r="AV279" s="15" t="s">
        <v>145</v>
      </c>
      <c r="AW279" s="15" t="s">
        <v>31</v>
      </c>
      <c r="AX279" s="15" t="s">
        <v>77</v>
      </c>
      <c r="AY279" s="163" t="s">
        <v>136</v>
      </c>
    </row>
    <row r="280" spans="1:65" s="2" customFormat="1" ht="14.45" customHeight="1">
      <c r="A280" s="30"/>
      <c r="B280" s="135"/>
      <c r="C280" s="136" t="s">
        <v>343</v>
      </c>
      <c r="D280" s="136" t="s">
        <v>140</v>
      </c>
      <c r="E280" s="137" t="s">
        <v>344</v>
      </c>
      <c r="F280" s="138" t="s">
        <v>345</v>
      </c>
      <c r="G280" s="139" t="s">
        <v>175</v>
      </c>
      <c r="H280" s="140">
        <v>2.4</v>
      </c>
      <c r="I280" s="141"/>
      <c r="J280" s="141">
        <f>ROUND(I280*H280,2)</f>
        <v>0</v>
      </c>
      <c r="K280" s="138" t="s">
        <v>144</v>
      </c>
      <c r="L280" s="31"/>
      <c r="M280" s="142" t="s">
        <v>3</v>
      </c>
      <c r="N280" s="143" t="s">
        <v>40</v>
      </c>
      <c r="O280" s="144">
        <v>9.1999999999999998E-2</v>
      </c>
      <c r="P280" s="144">
        <f>O280*H280</f>
        <v>0.2208</v>
      </c>
      <c r="Q280" s="144">
        <v>0</v>
      </c>
      <c r="R280" s="144">
        <f>Q280*H280</f>
        <v>0</v>
      </c>
      <c r="S280" s="144">
        <v>0</v>
      </c>
      <c r="T280" s="145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46" t="s">
        <v>145</v>
      </c>
      <c r="AT280" s="146" t="s">
        <v>140</v>
      </c>
      <c r="AU280" s="146" t="s">
        <v>146</v>
      </c>
      <c r="AY280" s="18" t="s">
        <v>136</v>
      </c>
      <c r="BE280" s="147">
        <f>IF(N280="základní",J280,0)</f>
        <v>0</v>
      </c>
      <c r="BF280" s="147">
        <f>IF(N280="snížená",J280,0)</f>
        <v>0</v>
      </c>
      <c r="BG280" s="147">
        <f>IF(N280="zákl. přenesená",J280,0)</f>
        <v>0</v>
      </c>
      <c r="BH280" s="147">
        <f>IF(N280="sníž. přenesená",J280,0)</f>
        <v>0</v>
      </c>
      <c r="BI280" s="147">
        <f>IF(N280="nulová",J280,0)</f>
        <v>0</v>
      </c>
      <c r="BJ280" s="18" t="s">
        <v>77</v>
      </c>
      <c r="BK280" s="147">
        <f>ROUND(I280*H280,2)</f>
        <v>0</v>
      </c>
      <c r="BL280" s="18" t="s">
        <v>145</v>
      </c>
      <c r="BM280" s="146" t="s">
        <v>346</v>
      </c>
    </row>
    <row r="281" spans="1:65" s="14" customFormat="1">
      <c r="B281" s="155"/>
      <c r="D281" s="149" t="s">
        <v>148</v>
      </c>
      <c r="E281" s="156" t="s">
        <v>3</v>
      </c>
      <c r="F281" s="157" t="s">
        <v>347</v>
      </c>
      <c r="H281" s="158">
        <v>2.4</v>
      </c>
      <c r="L281" s="155"/>
      <c r="M281" s="159"/>
      <c r="N281" s="160"/>
      <c r="O281" s="160"/>
      <c r="P281" s="160"/>
      <c r="Q281" s="160"/>
      <c r="R281" s="160"/>
      <c r="S281" s="160"/>
      <c r="T281" s="161"/>
      <c r="AT281" s="156" t="s">
        <v>148</v>
      </c>
      <c r="AU281" s="156" t="s">
        <v>146</v>
      </c>
      <c r="AV281" s="14" t="s">
        <v>79</v>
      </c>
      <c r="AW281" s="14" t="s">
        <v>31</v>
      </c>
      <c r="AX281" s="14" t="s">
        <v>69</v>
      </c>
      <c r="AY281" s="156" t="s">
        <v>136</v>
      </c>
    </row>
    <row r="282" spans="1:65" s="15" customFormat="1">
      <c r="B282" s="162"/>
      <c r="D282" s="149" t="s">
        <v>148</v>
      </c>
      <c r="E282" s="163" t="s">
        <v>3</v>
      </c>
      <c r="F282" s="164" t="s">
        <v>151</v>
      </c>
      <c r="H282" s="165">
        <v>2.4</v>
      </c>
      <c r="L282" s="162"/>
      <c r="M282" s="166"/>
      <c r="N282" s="167"/>
      <c r="O282" s="167"/>
      <c r="P282" s="167"/>
      <c r="Q282" s="167"/>
      <c r="R282" s="167"/>
      <c r="S282" s="167"/>
      <c r="T282" s="168"/>
      <c r="AT282" s="163" t="s">
        <v>148</v>
      </c>
      <c r="AU282" s="163" t="s">
        <v>146</v>
      </c>
      <c r="AV282" s="15" t="s">
        <v>145</v>
      </c>
      <c r="AW282" s="15" t="s">
        <v>31</v>
      </c>
      <c r="AX282" s="15" t="s">
        <v>77</v>
      </c>
      <c r="AY282" s="163" t="s">
        <v>136</v>
      </c>
    </row>
    <row r="283" spans="1:65" s="12" customFormat="1" ht="22.9" customHeight="1">
      <c r="B283" s="123"/>
      <c r="D283" s="124" t="s">
        <v>68</v>
      </c>
      <c r="E283" s="133" t="s">
        <v>145</v>
      </c>
      <c r="F283" s="133" t="s">
        <v>348</v>
      </c>
      <c r="J283" s="134">
        <f>BK283</f>
        <v>0</v>
      </c>
      <c r="L283" s="123"/>
      <c r="M283" s="127"/>
      <c r="N283" s="128"/>
      <c r="O283" s="128"/>
      <c r="P283" s="129">
        <f>P284</f>
        <v>111.38853</v>
      </c>
      <c r="Q283" s="128"/>
      <c r="R283" s="129">
        <f>R284</f>
        <v>1.5335999999999999E-2</v>
      </c>
      <c r="S283" s="128"/>
      <c r="T283" s="130">
        <f>T284</f>
        <v>0</v>
      </c>
      <c r="AR283" s="124" t="s">
        <v>77</v>
      </c>
      <c r="AT283" s="131" t="s">
        <v>68</v>
      </c>
      <c r="AU283" s="131" t="s">
        <v>77</v>
      </c>
      <c r="AY283" s="124" t="s">
        <v>136</v>
      </c>
      <c r="BK283" s="132">
        <f>BK284</f>
        <v>0</v>
      </c>
    </row>
    <row r="284" spans="1:65" s="12" customFormat="1" ht="20.85" customHeight="1">
      <c r="B284" s="123"/>
      <c r="D284" s="124" t="s">
        <v>68</v>
      </c>
      <c r="E284" s="133" t="s">
        <v>349</v>
      </c>
      <c r="F284" s="133" t="s">
        <v>350</v>
      </c>
      <c r="J284" s="134">
        <f>BK284</f>
        <v>0</v>
      </c>
      <c r="L284" s="123"/>
      <c r="M284" s="127"/>
      <c r="N284" s="128"/>
      <c r="O284" s="128"/>
      <c r="P284" s="129">
        <f>SUM(P285:P297)</f>
        <v>111.38853</v>
      </c>
      <c r="Q284" s="128"/>
      <c r="R284" s="129">
        <f>SUM(R285:R297)</f>
        <v>1.5335999999999999E-2</v>
      </c>
      <c r="S284" s="128"/>
      <c r="T284" s="130">
        <f>SUM(T285:T297)</f>
        <v>0</v>
      </c>
      <c r="AR284" s="124" t="s">
        <v>77</v>
      </c>
      <c r="AT284" s="131" t="s">
        <v>68</v>
      </c>
      <c r="AU284" s="131" t="s">
        <v>79</v>
      </c>
      <c r="AY284" s="124" t="s">
        <v>136</v>
      </c>
      <c r="BK284" s="132">
        <f>SUM(BK285:BK297)</f>
        <v>0</v>
      </c>
    </row>
    <row r="285" spans="1:65" s="2" customFormat="1" ht="24.2" customHeight="1">
      <c r="A285" s="30"/>
      <c r="B285" s="135"/>
      <c r="C285" s="136" t="s">
        <v>332</v>
      </c>
      <c r="D285" s="136" t="s">
        <v>140</v>
      </c>
      <c r="E285" s="137" t="s">
        <v>351</v>
      </c>
      <c r="F285" s="138" t="s">
        <v>352</v>
      </c>
      <c r="G285" s="139" t="s">
        <v>183</v>
      </c>
      <c r="H285" s="140">
        <v>64.334000000000003</v>
      </c>
      <c r="I285" s="141"/>
      <c r="J285" s="141">
        <f>ROUND(I285*H285,2)</f>
        <v>0</v>
      </c>
      <c r="K285" s="138" t="s">
        <v>144</v>
      </c>
      <c r="L285" s="31"/>
      <c r="M285" s="142" t="s">
        <v>3</v>
      </c>
      <c r="N285" s="143" t="s">
        <v>40</v>
      </c>
      <c r="O285" s="144">
        <v>1.6950000000000001</v>
      </c>
      <c r="P285" s="144">
        <f>O285*H285</f>
        <v>109.04613000000001</v>
      </c>
      <c r="Q285" s="144">
        <v>0</v>
      </c>
      <c r="R285" s="144">
        <f>Q285*H285</f>
        <v>0</v>
      </c>
      <c r="S285" s="144">
        <v>0</v>
      </c>
      <c r="T285" s="145">
        <f>S285*H285</f>
        <v>0</v>
      </c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R285" s="146" t="s">
        <v>145</v>
      </c>
      <c r="AT285" s="146" t="s">
        <v>140</v>
      </c>
      <c r="AU285" s="146" t="s">
        <v>146</v>
      </c>
      <c r="AY285" s="18" t="s">
        <v>136</v>
      </c>
      <c r="BE285" s="147">
        <f>IF(N285="základní",J285,0)</f>
        <v>0</v>
      </c>
      <c r="BF285" s="147">
        <f>IF(N285="snížená",J285,0)</f>
        <v>0</v>
      </c>
      <c r="BG285" s="147">
        <f>IF(N285="zákl. přenesená",J285,0)</f>
        <v>0</v>
      </c>
      <c r="BH285" s="147">
        <f>IF(N285="sníž. přenesená",J285,0)</f>
        <v>0</v>
      </c>
      <c r="BI285" s="147">
        <f>IF(N285="nulová",J285,0)</f>
        <v>0</v>
      </c>
      <c r="BJ285" s="18" t="s">
        <v>77</v>
      </c>
      <c r="BK285" s="147">
        <f>ROUND(I285*H285,2)</f>
        <v>0</v>
      </c>
      <c r="BL285" s="18" t="s">
        <v>145</v>
      </c>
      <c r="BM285" s="146" t="s">
        <v>353</v>
      </c>
    </row>
    <row r="286" spans="1:65" s="13" customFormat="1">
      <c r="B286" s="148"/>
      <c r="D286" s="149" t="s">
        <v>148</v>
      </c>
      <c r="E286" s="150" t="s">
        <v>3</v>
      </c>
      <c r="F286" s="151" t="s">
        <v>161</v>
      </c>
      <c r="H286" s="150" t="s">
        <v>3</v>
      </c>
      <c r="L286" s="148"/>
      <c r="M286" s="152"/>
      <c r="N286" s="153"/>
      <c r="O286" s="153"/>
      <c r="P286" s="153"/>
      <c r="Q286" s="153"/>
      <c r="R286" s="153"/>
      <c r="S286" s="153"/>
      <c r="T286" s="154"/>
      <c r="AT286" s="150" t="s">
        <v>148</v>
      </c>
      <c r="AU286" s="150" t="s">
        <v>146</v>
      </c>
      <c r="AV286" s="13" t="s">
        <v>77</v>
      </c>
      <c r="AW286" s="13" t="s">
        <v>31</v>
      </c>
      <c r="AX286" s="13" t="s">
        <v>69</v>
      </c>
      <c r="AY286" s="150" t="s">
        <v>136</v>
      </c>
    </row>
    <row r="287" spans="1:65" s="14" customFormat="1">
      <c r="B287" s="155"/>
      <c r="D287" s="149" t="s">
        <v>148</v>
      </c>
      <c r="E287" s="156" t="s">
        <v>3</v>
      </c>
      <c r="F287" s="157" t="s">
        <v>354</v>
      </c>
      <c r="H287" s="158">
        <v>64.334000000000003</v>
      </c>
      <c r="L287" s="155"/>
      <c r="M287" s="159"/>
      <c r="N287" s="160"/>
      <c r="O287" s="160"/>
      <c r="P287" s="160"/>
      <c r="Q287" s="160"/>
      <c r="R287" s="160"/>
      <c r="S287" s="160"/>
      <c r="T287" s="161"/>
      <c r="AT287" s="156" t="s">
        <v>148</v>
      </c>
      <c r="AU287" s="156" t="s">
        <v>146</v>
      </c>
      <c r="AV287" s="14" t="s">
        <v>79</v>
      </c>
      <c r="AW287" s="14" t="s">
        <v>31</v>
      </c>
      <c r="AX287" s="14" t="s">
        <v>69</v>
      </c>
      <c r="AY287" s="156" t="s">
        <v>136</v>
      </c>
    </row>
    <row r="288" spans="1:65" s="15" customFormat="1">
      <c r="B288" s="162"/>
      <c r="D288" s="149" t="s">
        <v>148</v>
      </c>
      <c r="E288" s="163" t="s">
        <v>3</v>
      </c>
      <c r="F288" s="164" t="s">
        <v>151</v>
      </c>
      <c r="H288" s="165">
        <v>64.334000000000003</v>
      </c>
      <c r="L288" s="162"/>
      <c r="M288" s="166"/>
      <c r="N288" s="167"/>
      <c r="O288" s="167"/>
      <c r="P288" s="167"/>
      <c r="Q288" s="167"/>
      <c r="R288" s="167"/>
      <c r="S288" s="167"/>
      <c r="T288" s="168"/>
      <c r="AT288" s="163" t="s">
        <v>148</v>
      </c>
      <c r="AU288" s="163" t="s">
        <v>146</v>
      </c>
      <c r="AV288" s="15" t="s">
        <v>145</v>
      </c>
      <c r="AW288" s="15" t="s">
        <v>31</v>
      </c>
      <c r="AX288" s="15" t="s">
        <v>77</v>
      </c>
      <c r="AY288" s="163" t="s">
        <v>136</v>
      </c>
    </row>
    <row r="289" spans="1:65" s="2" customFormat="1" ht="24.2" customHeight="1">
      <c r="A289" s="30"/>
      <c r="B289" s="135"/>
      <c r="C289" s="136" t="s">
        <v>355</v>
      </c>
      <c r="D289" s="136" t="s">
        <v>140</v>
      </c>
      <c r="E289" s="137" t="s">
        <v>356</v>
      </c>
      <c r="F289" s="138" t="s">
        <v>357</v>
      </c>
      <c r="G289" s="139" t="s">
        <v>183</v>
      </c>
      <c r="H289" s="140">
        <v>0.3</v>
      </c>
      <c r="I289" s="141"/>
      <c r="J289" s="141">
        <f>ROUND(I289*H289,2)</f>
        <v>0</v>
      </c>
      <c r="K289" s="138" t="s">
        <v>144</v>
      </c>
      <c r="L289" s="31"/>
      <c r="M289" s="142" t="s">
        <v>3</v>
      </c>
      <c r="N289" s="143" t="s">
        <v>40</v>
      </c>
      <c r="O289" s="144">
        <v>1.208</v>
      </c>
      <c r="P289" s="144">
        <f>O289*H289</f>
        <v>0.3624</v>
      </c>
      <c r="Q289" s="144">
        <v>0</v>
      </c>
      <c r="R289" s="144">
        <f>Q289*H289</f>
        <v>0</v>
      </c>
      <c r="S289" s="144">
        <v>0</v>
      </c>
      <c r="T289" s="145">
        <f>S289*H289</f>
        <v>0</v>
      </c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R289" s="146" t="s">
        <v>145</v>
      </c>
      <c r="AT289" s="146" t="s">
        <v>140</v>
      </c>
      <c r="AU289" s="146" t="s">
        <v>146</v>
      </c>
      <c r="AY289" s="18" t="s">
        <v>136</v>
      </c>
      <c r="BE289" s="147">
        <f>IF(N289="základní",J289,0)</f>
        <v>0</v>
      </c>
      <c r="BF289" s="147">
        <f>IF(N289="snížená",J289,0)</f>
        <v>0</v>
      </c>
      <c r="BG289" s="147">
        <f>IF(N289="zákl. přenesená",J289,0)</f>
        <v>0</v>
      </c>
      <c r="BH289" s="147">
        <f>IF(N289="sníž. přenesená",J289,0)</f>
        <v>0</v>
      </c>
      <c r="BI289" s="147">
        <f>IF(N289="nulová",J289,0)</f>
        <v>0</v>
      </c>
      <c r="BJ289" s="18" t="s">
        <v>77</v>
      </c>
      <c r="BK289" s="147">
        <f>ROUND(I289*H289,2)</f>
        <v>0</v>
      </c>
      <c r="BL289" s="18" t="s">
        <v>145</v>
      </c>
      <c r="BM289" s="146" t="s">
        <v>358</v>
      </c>
    </row>
    <row r="290" spans="1:65" s="14" customFormat="1">
      <c r="B290" s="155"/>
      <c r="D290" s="149" t="s">
        <v>148</v>
      </c>
      <c r="E290" s="156" t="s">
        <v>3</v>
      </c>
      <c r="F290" s="157" t="s">
        <v>359</v>
      </c>
      <c r="H290" s="158">
        <v>0</v>
      </c>
      <c r="L290" s="155"/>
      <c r="M290" s="159"/>
      <c r="N290" s="160"/>
      <c r="O290" s="160"/>
      <c r="P290" s="160"/>
      <c r="Q290" s="160"/>
      <c r="R290" s="160"/>
      <c r="S290" s="160"/>
      <c r="T290" s="161"/>
      <c r="AT290" s="156" t="s">
        <v>148</v>
      </c>
      <c r="AU290" s="156" t="s">
        <v>146</v>
      </c>
      <c r="AV290" s="14" t="s">
        <v>79</v>
      </c>
      <c r="AW290" s="14" t="s">
        <v>31</v>
      </c>
      <c r="AX290" s="14" t="s">
        <v>69</v>
      </c>
      <c r="AY290" s="156" t="s">
        <v>136</v>
      </c>
    </row>
    <row r="291" spans="1:65" s="14" customFormat="1">
      <c r="B291" s="155"/>
      <c r="D291" s="149" t="s">
        <v>148</v>
      </c>
      <c r="E291" s="156" t="s">
        <v>3</v>
      </c>
      <c r="F291" s="157" t="s">
        <v>360</v>
      </c>
      <c r="H291" s="158">
        <v>0.3</v>
      </c>
      <c r="L291" s="155"/>
      <c r="M291" s="159"/>
      <c r="N291" s="160"/>
      <c r="O291" s="160"/>
      <c r="P291" s="160"/>
      <c r="Q291" s="160"/>
      <c r="R291" s="160"/>
      <c r="S291" s="160"/>
      <c r="T291" s="161"/>
      <c r="AT291" s="156" t="s">
        <v>148</v>
      </c>
      <c r="AU291" s="156" t="s">
        <v>146</v>
      </c>
      <c r="AV291" s="14" t="s">
        <v>79</v>
      </c>
      <c r="AW291" s="14" t="s">
        <v>31</v>
      </c>
      <c r="AX291" s="14" t="s">
        <v>69</v>
      </c>
      <c r="AY291" s="156" t="s">
        <v>136</v>
      </c>
    </row>
    <row r="292" spans="1:65" s="14" customFormat="1">
      <c r="B292" s="155"/>
      <c r="D292" s="149" t="s">
        <v>148</v>
      </c>
      <c r="E292" s="156" t="s">
        <v>3</v>
      </c>
      <c r="F292" s="157" t="s">
        <v>361</v>
      </c>
      <c r="H292" s="158">
        <v>0</v>
      </c>
      <c r="L292" s="155"/>
      <c r="M292" s="159"/>
      <c r="N292" s="160"/>
      <c r="O292" s="160"/>
      <c r="P292" s="160"/>
      <c r="Q292" s="160"/>
      <c r="R292" s="160"/>
      <c r="S292" s="160"/>
      <c r="T292" s="161"/>
      <c r="AT292" s="156" t="s">
        <v>148</v>
      </c>
      <c r="AU292" s="156" t="s">
        <v>146</v>
      </c>
      <c r="AV292" s="14" t="s">
        <v>79</v>
      </c>
      <c r="AW292" s="14" t="s">
        <v>31</v>
      </c>
      <c r="AX292" s="14" t="s">
        <v>69</v>
      </c>
      <c r="AY292" s="156" t="s">
        <v>136</v>
      </c>
    </row>
    <row r="293" spans="1:65" s="14" customFormat="1">
      <c r="B293" s="155"/>
      <c r="D293" s="149" t="s">
        <v>148</v>
      </c>
      <c r="E293" s="156" t="s">
        <v>3</v>
      </c>
      <c r="F293" s="157" t="s">
        <v>362</v>
      </c>
      <c r="H293" s="158">
        <v>0</v>
      </c>
      <c r="L293" s="155"/>
      <c r="M293" s="159"/>
      <c r="N293" s="160"/>
      <c r="O293" s="160"/>
      <c r="P293" s="160"/>
      <c r="Q293" s="160"/>
      <c r="R293" s="160"/>
      <c r="S293" s="160"/>
      <c r="T293" s="161"/>
      <c r="AT293" s="156" t="s">
        <v>148</v>
      </c>
      <c r="AU293" s="156" t="s">
        <v>146</v>
      </c>
      <c r="AV293" s="14" t="s">
        <v>79</v>
      </c>
      <c r="AW293" s="14" t="s">
        <v>31</v>
      </c>
      <c r="AX293" s="14" t="s">
        <v>69</v>
      </c>
      <c r="AY293" s="156" t="s">
        <v>136</v>
      </c>
    </row>
    <row r="294" spans="1:65" s="15" customFormat="1">
      <c r="B294" s="162"/>
      <c r="D294" s="149" t="s">
        <v>148</v>
      </c>
      <c r="E294" s="163" t="s">
        <v>3</v>
      </c>
      <c r="F294" s="164" t="s">
        <v>151</v>
      </c>
      <c r="H294" s="165">
        <v>0.3</v>
      </c>
      <c r="L294" s="162"/>
      <c r="M294" s="166"/>
      <c r="N294" s="167"/>
      <c r="O294" s="167"/>
      <c r="P294" s="167"/>
      <c r="Q294" s="167"/>
      <c r="R294" s="167"/>
      <c r="S294" s="167"/>
      <c r="T294" s="168"/>
      <c r="AT294" s="163" t="s">
        <v>148</v>
      </c>
      <c r="AU294" s="163" t="s">
        <v>146</v>
      </c>
      <c r="AV294" s="15" t="s">
        <v>145</v>
      </c>
      <c r="AW294" s="15" t="s">
        <v>31</v>
      </c>
      <c r="AX294" s="15" t="s">
        <v>77</v>
      </c>
      <c r="AY294" s="163" t="s">
        <v>136</v>
      </c>
    </row>
    <row r="295" spans="1:65" s="2" customFormat="1" ht="24.2" customHeight="1">
      <c r="A295" s="30"/>
      <c r="B295" s="135"/>
      <c r="C295" s="136" t="s">
        <v>363</v>
      </c>
      <c r="D295" s="136" t="s">
        <v>140</v>
      </c>
      <c r="E295" s="137" t="s">
        <v>364</v>
      </c>
      <c r="F295" s="138" t="s">
        <v>365</v>
      </c>
      <c r="G295" s="139" t="s">
        <v>175</v>
      </c>
      <c r="H295" s="140">
        <v>2.4</v>
      </c>
      <c r="I295" s="141"/>
      <c r="J295" s="141">
        <f>ROUND(I295*H295,2)</f>
        <v>0</v>
      </c>
      <c r="K295" s="138" t="s">
        <v>144</v>
      </c>
      <c r="L295" s="31"/>
      <c r="M295" s="142" t="s">
        <v>3</v>
      </c>
      <c r="N295" s="143" t="s">
        <v>40</v>
      </c>
      <c r="O295" s="144">
        <v>0.82499999999999996</v>
      </c>
      <c r="P295" s="144">
        <f>O295*H295</f>
        <v>1.9799999999999998</v>
      </c>
      <c r="Q295" s="144">
        <v>6.3899999999999998E-3</v>
      </c>
      <c r="R295" s="144">
        <f>Q295*H295</f>
        <v>1.5335999999999999E-2</v>
      </c>
      <c r="S295" s="144">
        <v>0</v>
      </c>
      <c r="T295" s="145">
        <f>S295*H295</f>
        <v>0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146" t="s">
        <v>145</v>
      </c>
      <c r="AT295" s="146" t="s">
        <v>140</v>
      </c>
      <c r="AU295" s="146" t="s">
        <v>146</v>
      </c>
      <c r="AY295" s="18" t="s">
        <v>136</v>
      </c>
      <c r="BE295" s="147">
        <f>IF(N295="základní",J295,0)</f>
        <v>0</v>
      </c>
      <c r="BF295" s="147">
        <f>IF(N295="snížená",J295,0)</f>
        <v>0</v>
      </c>
      <c r="BG295" s="147">
        <f>IF(N295="zákl. přenesená",J295,0)</f>
        <v>0</v>
      </c>
      <c r="BH295" s="147">
        <f>IF(N295="sníž. přenesená",J295,0)</f>
        <v>0</v>
      </c>
      <c r="BI295" s="147">
        <f>IF(N295="nulová",J295,0)</f>
        <v>0</v>
      </c>
      <c r="BJ295" s="18" t="s">
        <v>77</v>
      </c>
      <c r="BK295" s="147">
        <f>ROUND(I295*H295,2)</f>
        <v>0</v>
      </c>
      <c r="BL295" s="18" t="s">
        <v>145</v>
      </c>
      <c r="BM295" s="146" t="s">
        <v>366</v>
      </c>
    </row>
    <row r="296" spans="1:65" s="14" customFormat="1">
      <c r="B296" s="155"/>
      <c r="D296" s="149" t="s">
        <v>148</v>
      </c>
      <c r="E296" s="156" t="s">
        <v>3</v>
      </c>
      <c r="F296" s="157" t="s">
        <v>367</v>
      </c>
      <c r="H296" s="158">
        <v>2.4</v>
      </c>
      <c r="L296" s="155"/>
      <c r="M296" s="159"/>
      <c r="N296" s="160"/>
      <c r="O296" s="160"/>
      <c r="P296" s="160"/>
      <c r="Q296" s="160"/>
      <c r="R296" s="160"/>
      <c r="S296" s="160"/>
      <c r="T296" s="161"/>
      <c r="AT296" s="156" t="s">
        <v>148</v>
      </c>
      <c r="AU296" s="156" t="s">
        <v>146</v>
      </c>
      <c r="AV296" s="14" t="s">
        <v>79</v>
      </c>
      <c r="AW296" s="14" t="s">
        <v>31</v>
      </c>
      <c r="AX296" s="14" t="s">
        <v>69</v>
      </c>
      <c r="AY296" s="156" t="s">
        <v>136</v>
      </c>
    </row>
    <row r="297" spans="1:65" s="15" customFormat="1">
      <c r="B297" s="162"/>
      <c r="D297" s="149" t="s">
        <v>148</v>
      </c>
      <c r="E297" s="163" t="s">
        <v>3</v>
      </c>
      <c r="F297" s="164" t="s">
        <v>151</v>
      </c>
      <c r="H297" s="165">
        <v>2.4</v>
      </c>
      <c r="L297" s="162"/>
      <c r="M297" s="166"/>
      <c r="N297" s="167"/>
      <c r="O297" s="167"/>
      <c r="P297" s="167"/>
      <c r="Q297" s="167"/>
      <c r="R297" s="167"/>
      <c r="S297" s="167"/>
      <c r="T297" s="168"/>
      <c r="AT297" s="163" t="s">
        <v>148</v>
      </c>
      <c r="AU297" s="163" t="s">
        <v>146</v>
      </c>
      <c r="AV297" s="15" t="s">
        <v>145</v>
      </c>
      <c r="AW297" s="15" t="s">
        <v>31</v>
      </c>
      <c r="AX297" s="15" t="s">
        <v>77</v>
      </c>
      <c r="AY297" s="163" t="s">
        <v>136</v>
      </c>
    </row>
    <row r="298" spans="1:65" s="12" customFormat="1" ht="22.9" customHeight="1">
      <c r="B298" s="123"/>
      <c r="D298" s="124" t="s">
        <v>68</v>
      </c>
      <c r="E298" s="133" t="s">
        <v>197</v>
      </c>
      <c r="F298" s="133" t="s">
        <v>368</v>
      </c>
      <c r="J298" s="134">
        <f>BK298</f>
        <v>0</v>
      </c>
      <c r="L298" s="123"/>
      <c r="M298" s="127"/>
      <c r="N298" s="128"/>
      <c r="O298" s="128"/>
      <c r="P298" s="129">
        <f>P299+P332+P365</f>
        <v>515.46270000000004</v>
      </c>
      <c r="Q298" s="128"/>
      <c r="R298" s="129">
        <f>R299+R332+R365</f>
        <v>10.33389998</v>
      </c>
      <c r="S298" s="128"/>
      <c r="T298" s="130">
        <f>T299+T332+T365</f>
        <v>25.7334</v>
      </c>
      <c r="AR298" s="124" t="s">
        <v>77</v>
      </c>
      <c r="AT298" s="131" t="s">
        <v>68</v>
      </c>
      <c r="AU298" s="131" t="s">
        <v>77</v>
      </c>
      <c r="AY298" s="124" t="s">
        <v>136</v>
      </c>
      <c r="BK298" s="132">
        <f>BK299+BK332+BK365</f>
        <v>0</v>
      </c>
    </row>
    <row r="299" spans="1:65" s="12" customFormat="1" ht="20.85" customHeight="1">
      <c r="B299" s="123"/>
      <c r="D299" s="124" t="s">
        <v>68</v>
      </c>
      <c r="E299" s="133" t="s">
        <v>369</v>
      </c>
      <c r="F299" s="133" t="s">
        <v>370</v>
      </c>
      <c r="J299" s="134">
        <f>BK299</f>
        <v>0</v>
      </c>
      <c r="L299" s="123"/>
      <c r="M299" s="127"/>
      <c r="N299" s="128"/>
      <c r="O299" s="128"/>
      <c r="P299" s="129">
        <f>SUM(P300:P331)</f>
        <v>92.801050000000018</v>
      </c>
      <c r="Q299" s="128"/>
      <c r="R299" s="129">
        <f>SUM(R300:R331)</f>
        <v>0.15337000000000001</v>
      </c>
      <c r="S299" s="128"/>
      <c r="T299" s="130">
        <f>SUM(T300:T331)</f>
        <v>25.7334</v>
      </c>
      <c r="AR299" s="124" t="s">
        <v>77</v>
      </c>
      <c r="AT299" s="131" t="s">
        <v>68</v>
      </c>
      <c r="AU299" s="131" t="s">
        <v>79</v>
      </c>
      <c r="AY299" s="124" t="s">
        <v>136</v>
      </c>
      <c r="BK299" s="132">
        <f>SUM(BK300:BK331)</f>
        <v>0</v>
      </c>
    </row>
    <row r="300" spans="1:65" s="2" customFormat="1" ht="24.2" customHeight="1">
      <c r="A300" s="30"/>
      <c r="B300" s="135"/>
      <c r="C300" s="136" t="s">
        <v>371</v>
      </c>
      <c r="D300" s="136" t="s">
        <v>140</v>
      </c>
      <c r="E300" s="137" t="s">
        <v>372</v>
      </c>
      <c r="F300" s="138" t="s">
        <v>373</v>
      </c>
      <c r="G300" s="139" t="s">
        <v>374</v>
      </c>
      <c r="H300" s="140">
        <v>1</v>
      </c>
      <c r="I300" s="141"/>
      <c r="J300" s="141">
        <f>ROUND(I300*H300,2)</f>
        <v>0</v>
      </c>
      <c r="K300" s="138" t="s">
        <v>144</v>
      </c>
      <c r="L300" s="31"/>
      <c r="M300" s="142" t="s">
        <v>3</v>
      </c>
      <c r="N300" s="143" t="s">
        <v>40</v>
      </c>
      <c r="O300" s="144">
        <v>9.2829999999999995</v>
      </c>
      <c r="P300" s="144">
        <f>O300*H300</f>
        <v>9.2829999999999995</v>
      </c>
      <c r="Q300" s="144">
        <v>0</v>
      </c>
      <c r="R300" s="144">
        <f>Q300*H300</f>
        <v>0</v>
      </c>
      <c r="S300" s="144">
        <v>0</v>
      </c>
      <c r="T300" s="145">
        <f>S300*H300</f>
        <v>0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146" t="s">
        <v>145</v>
      </c>
      <c r="AT300" s="146" t="s">
        <v>140</v>
      </c>
      <c r="AU300" s="146" t="s">
        <v>146</v>
      </c>
      <c r="AY300" s="18" t="s">
        <v>136</v>
      </c>
      <c r="BE300" s="147">
        <f>IF(N300="základní",J300,0)</f>
        <v>0</v>
      </c>
      <c r="BF300" s="147">
        <f>IF(N300="snížená",J300,0)</f>
        <v>0</v>
      </c>
      <c r="BG300" s="147">
        <f>IF(N300="zákl. přenesená",J300,0)</f>
        <v>0</v>
      </c>
      <c r="BH300" s="147">
        <f>IF(N300="sníž. přenesená",J300,0)</f>
        <v>0</v>
      </c>
      <c r="BI300" s="147">
        <f>IF(N300="nulová",J300,0)</f>
        <v>0</v>
      </c>
      <c r="BJ300" s="18" t="s">
        <v>77</v>
      </c>
      <c r="BK300" s="147">
        <f>ROUND(I300*H300,2)</f>
        <v>0</v>
      </c>
      <c r="BL300" s="18" t="s">
        <v>145</v>
      </c>
      <c r="BM300" s="146" t="s">
        <v>375</v>
      </c>
    </row>
    <row r="301" spans="1:65" s="14" customFormat="1">
      <c r="B301" s="155"/>
      <c r="D301" s="149" t="s">
        <v>148</v>
      </c>
      <c r="E301" s="156" t="s">
        <v>3</v>
      </c>
      <c r="F301" s="157" t="s">
        <v>376</v>
      </c>
      <c r="H301" s="158">
        <v>1</v>
      </c>
      <c r="L301" s="155"/>
      <c r="M301" s="159"/>
      <c r="N301" s="160"/>
      <c r="O301" s="160"/>
      <c r="P301" s="160"/>
      <c r="Q301" s="160"/>
      <c r="R301" s="160"/>
      <c r="S301" s="160"/>
      <c r="T301" s="161"/>
      <c r="AT301" s="156" t="s">
        <v>148</v>
      </c>
      <c r="AU301" s="156" t="s">
        <v>146</v>
      </c>
      <c r="AV301" s="14" t="s">
        <v>79</v>
      </c>
      <c r="AW301" s="14" t="s">
        <v>31</v>
      </c>
      <c r="AX301" s="14" t="s">
        <v>69</v>
      </c>
      <c r="AY301" s="156" t="s">
        <v>136</v>
      </c>
    </row>
    <row r="302" spans="1:65" s="15" customFormat="1">
      <c r="B302" s="162"/>
      <c r="D302" s="149" t="s">
        <v>148</v>
      </c>
      <c r="E302" s="163" t="s">
        <v>3</v>
      </c>
      <c r="F302" s="164" t="s">
        <v>151</v>
      </c>
      <c r="H302" s="165">
        <v>1</v>
      </c>
      <c r="L302" s="162"/>
      <c r="M302" s="166"/>
      <c r="N302" s="167"/>
      <c r="O302" s="167"/>
      <c r="P302" s="167"/>
      <c r="Q302" s="167"/>
      <c r="R302" s="167"/>
      <c r="S302" s="167"/>
      <c r="T302" s="168"/>
      <c r="AT302" s="163" t="s">
        <v>148</v>
      </c>
      <c r="AU302" s="163" t="s">
        <v>146</v>
      </c>
      <c r="AV302" s="15" t="s">
        <v>145</v>
      </c>
      <c r="AW302" s="15" t="s">
        <v>31</v>
      </c>
      <c r="AX302" s="15" t="s">
        <v>77</v>
      </c>
      <c r="AY302" s="163" t="s">
        <v>136</v>
      </c>
    </row>
    <row r="303" spans="1:65" s="2" customFormat="1" ht="24.2" customHeight="1">
      <c r="A303" s="30"/>
      <c r="B303" s="135"/>
      <c r="C303" s="136" t="s">
        <v>377</v>
      </c>
      <c r="D303" s="136" t="s">
        <v>140</v>
      </c>
      <c r="E303" s="137" t="s">
        <v>378</v>
      </c>
      <c r="F303" s="138" t="s">
        <v>379</v>
      </c>
      <c r="G303" s="139" t="s">
        <v>159</v>
      </c>
      <c r="H303" s="140">
        <v>584.85</v>
      </c>
      <c r="I303" s="141"/>
      <c r="J303" s="141">
        <f>ROUND(I303*H303,2)</f>
        <v>0</v>
      </c>
      <c r="K303" s="138" t="s">
        <v>144</v>
      </c>
      <c r="L303" s="31"/>
      <c r="M303" s="142" t="s">
        <v>3</v>
      </c>
      <c r="N303" s="143" t="s">
        <v>40</v>
      </c>
      <c r="O303" s="144">
        <v>0.113</v>
      </c>
      <c r="P303" s="144">
        <f>O303*H303</f>
        <v>66.08805000000001</v>
      </c>
      <c r="Q303" s="144">
        <v>0</v>
      </c>
      <c r="R303" s="144">
        <f>Q303*H303</f>
        <v>0</v>
      </c>
      <c r="S303" s="144">
        <v>4.3999999999999997E-2</v>
      </c>
      <c r="T303" s="145">
        <f>S303*H303</f>
        <v>25.7334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46" t="s">
        <v>145</v>
      </c>
      <c r="AT303" s="146" t="s">
        <v>140</v>
      </c>
      <c r="AU303" s="146" t="s">
        <v>146</v>
      </c>
      <c r="AY303" s="18" t="s">
        <v>136</v>
      </c>
      <c r="BE303" s="147">
        <f>IF(N303="základní",J303,0)</f>
        <v>0</v>
      </c>
      <c r="BF303" s="147">
        <f>IF(N303="snížená",J303,0)</f>
        <v>0</v>
      </c>
      <c r="BG303" s="147">
        <f>IF(N303="zákl. přenesená",J303,0)</f>
        <v>0</v>
      </c>
      <c r="BH303" s="147">
        <f>IF(N303="sníž. přenesená",J303,0)</f>
        <v>0</v>
      </c>
      <c r="BI303" s="147">
        <f>IF(N303="nulová",J303,0)</f>
        <v>0</v>
      </c>
      <c r="BJ303" s="18" t="s">
        <v>77</v>
      </c>
      <c r="BK303" s="147">
        <f>ROUND(I303*H303,2)</f>
        <v>0</v>
      </c>
      <c r="BL303" s="18" t="s">
        <v>145</v>
      </c>
      <c r="BM303" s="146" t="s">
        <v>380</v>
      </c>
    </row>
    <row r="304" spans="1:65" s="13" customFormat="1">
      <c r="B304" s="148"/>
      <c r="D304" s="149" t="s">
        <v>148</v>
      </c>
      <c r="E304" s="150" t="s">
        <v>3</v>
      </c>
      <c r="F304" s="151" t="s">
        <v>381</v>
      </c>
      <c r="H304" s="150" t="s">
        <v>3</v>
      </c>
      <c r="L304" s="148"/>
      <c r="M304" s="152"/>
      <c r="N304" s="153"/>
      <c r="O304" s="153"/>
      <c r="P304" s="153"/>
      <c r="Q304" s="153"/>
      <c r="R304" s="153"/>
      <c r="S304" s="153"/>
      <c r="T304" s="154"/>
      <c r="AT304" s="150" t="s">
        <v>148</v>
      </c>
      <c r="AU304" s="150" t="s">
        <v>146</v>
      </c>
      <c r="AV304" s="13" t="s">
        <v>77</v>
      </c>
      <c r="AW304" s="13" t="s">
        <v>31</v>
      </c>
      <c r="AX304" s="13" t="s">
        <v>69</v>
      </c>
      <c r="AY304" s="150" t="s">
        <v>136</v>
      </c>
    </row>
    <row r="305" spans="1:65" s="14" customFormat="1">
      <c r="B305" s="155"/>
      <c r="D305" s="149" t="s">
        <v>148</v>
      </c>
      <c r="E305" s="156" t="s">
        <v>3</v>
      </c>
      <c r="F305" s="157" t="s">
        <v>382</v>
      </c>
      <c r="H305" s="158">
        <v>584.85</v>
      </c>
      <c r="L305" s="155"/>
      <c r="M305" s="159"/>
      <c r="N305" s="160"/>
      <c r="O305" s="160"/>
      <c r="P305" s="160"/>
      <c r="Q305" s="160"/>
      <c r="R305" s="160"/>
      <c r="S305" s="160"/>
      <c r="T305" s="161"/>
      <c r="AT305" s="156" t="s">
        <v>148</v>
      </c>
      <c r="AU305" s="156" t="s">
        <v>146</v>
      </c>
      <c r="AV305" s="14" t="s">
        <v>79</v>
      </c>
      <c r="AW305" s="14" t="s">
        <v>31</v>
      </c>
      <c r="AX305" s="14" t="s">
        <v>69</v>
      </c>
      <c r="AY305" s="156" t="s">
        <v>136</v>
      </c>
    </row>
    <row r="306" spans="1:65" s="15" customFormat="1">
      <c r="B306" s="162"/>
      <c r="D306" s="149" t="s">
        <v>148</v>
      </c>
      <c r="E306" s="163" t="s">
        <v>3</v>
      </c>
      <c r="F306" s="164" t="s">
        <v>151</v>
      </c>
      <c r="H306" s="165">
        <v>584.85</v>
      </c>
      <c r="L306" s="162"/>
      <c r="M306" s="166"/>
      <c r="N306" s="167"/>
      <c r="O306" s="167"/>
      <c r="P306" s="167"/>
      <c r="Q306" s="167"/>
      <c r="R306" s="167"/>
      <c r="S306" s="167"/>
      <c r="T306" s="168"/>
      <c r="AT306" s="163" t="s">
        <v>148</v>
      </c>
      <c r="AU306" s="163" t="s">
        <v>146</v>
      </c>
      <c r="AV306" s="15" t="s">
        <v>145</v>
      </c>
      <c r="AW306" s="15" t="s">
        <v>31</v>
      </c>
      <c r="AX306" s="15" t="s">
        <v>77</v>
      </c>
      <c r="AY306" s="163" t="s">
        <v>136</v>
      </c>
    </row>
    <row r="307" spans="1:65" s="2" customFormat="1" ht="24.2" customHeight="1">
      <c r="A307" s="30"/>
      <c r="B307" s="135"/>
      <c r="C307" s="136" t="s">
        <v>383</v>
      </c>
      <c r="D307" s="136" t="s">
        <v>140</v>
      </c>
      <c r="E307" s="137" t="s">
        <v>384</v>
      </c>
      <c r="F307" s="138" t="s">
        <v>385</v>
      </c>
      <c r="G307" s="139" t="s">
        <v>374</v>
      </c>
      <c r="H307" s="140">
        <v>1</v>
      </c>
      <c r="I307" s="141"/>
      <c r="J307" s="141">
        <f>ROUND(I307*H307,2)</f>
        <v>0</v>
      </c>
      <c r="K307" s="138" t="s">
        <v>144</v>
      </c>
      <c r="L307" s="31"/>
      <c r="M307" s="142" t="s">
        <v>3</v>
      </c>
      <c r="N307" s="143" t="s">
        <v>40</v>
      </c>
      <c r="O307" s="144">
        <v>9.9730000000000008</v>
      </c>
      <c r="P307" s="144">
        <f>O307*H307</f>
        <v>9.9730000000000008</v>
      </c>
      <c r="Q307" s="144">
        <v>0</v>
      </c>
      <c r="R307" s="144">
        <f>Q307*H307</f>
        <v>0</v>
      </c>
      <c r="S307" s="144">
        <v>0</v>
      </c>
      <c r="T307" s="145">
        <f>S307*H307</f>
        <v>0</v>
      </c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R307" s="146" t="s">
        <v>145</v>
      </c>
      <c r="AT307" s="146" t="s">
        <v>140</v>
      </c>
      <c r="AU307" s="146" t="s">
        <v>146</v>
      </c>
      <c r="AY307" s="18" t="s">
        <v>136</v>
      </c>
      <c r="BE307" s="147">
        <f>IF(N307="základní",J307,0)</f>
        <v>0</v>
      </c>
      <c r="BF307" s="147">
        <f>IF(N307="snížená",J307,0)</f>
        <v>0</v>
      </c>
      <c r="BG307" s="147">
        <f>IF(N307="zákl. přenesená",J307,0)</f>
        <v>0</v>
      </c>
      <c r="BH307" s="147">
        <f>IF(N307="sníž. přenesená",J307,0)</f>
        <v>0</v>
      </c>
      <c r="BI307" s="147">
        <f>IF(N307="nulová",J307,0)</f>
        <v>0</v>
      </c>
      <c r="BJ307" s="18" t="s">
        <v>77</v>
      </c>
      <c r="BK307" s="147">
        <f>ROUND(I307*H307,2)</f>
        <v>0</v>
      </c>
      <c r="BL307" s="18" t="s">
        <v>145</v>
      </c>
      <c r="BM307" s="146" t="s">
        <v>386</v>
      </c>
    </row>
    <row r="308" spans="1:65" s="14" customFormat="1">
      <c r="B308" s="155"/>
      <c r="D308" s="149" t="s">
        <v>148</v>
      </c>
      <c r="E308" s="156" t="s">
        <v>3</v>
      </c>
      <c r="F308" s="157" t="s">
        <v>387</v>
      </c>
      <c r="H308" s="158">
        <v>1</v>
      </c>
      <c r="L308" s="155"/>
      <c r="M308" s="159"/>
      <c r="N308" s="160"/>
      <c r="O308" s="160"/>
      <c r="P308" s="160"/>
      <c r="Q308" s="160"/>
      <c r="R308" s="160"/>
      <c r="S308" s="160"/>
      <c r="T308" s="161"/>
      <c r="AT308" s="156" t="s">
        <v>148</v>
      </c>
      <c r="AU308" s="156" t="s">
        <v>146</v>
      </c>
      <c r="AV308" s="14" t="s">
        <v>79</v>
      </c>
      <c r="AW308" s="14" t="s">
        <v>31</v>
      </c>
      <c r="AX308" s="14" t="s">
        <v>69</v>
      </c>
      <c r="AY308" s="156" t="s">
        <v>136</v>
      </c>
    </row>
    <row r="309" spans="1:65" s="15" customFormat="1">
      <c r="B309" s="162"/>
      <c r="D309" s="149" t="s">
        <v>148</v>
      </c>
      <c r="E309" s="163" t="s">
        <v>3</v>
      </c>
      <c r="F309" s="164" t="s">
        <v>151</v>
      </c>
      <c r="H309" s="165">
        <v>1</v>
      </c>
      <c r="L309" s="162"/>
      <c r="M309" s="166"/>
      <c r="N309" s="167"/>
      <c r="O309" s="167"/>
      <c r="P309" s="167"/>
      <c r="Q309" s="167"/>
      <c r="R309" s="167"/>
      <c r="S309" s="167"/>
      <c r="T309" s="168"/>
      <c r="AT309" s="163" t="s">
        <v>148</v>
      </c>
      <c r="AU309" s="163" t="s">
        <v>146</v>
      </c>
      <c r="AV309" s="15" t="s">
        <v>145</v>
      </c>
      <c r="AW309" s="15" t="s">
        <v>31</v>
      </c>
      <c r="AX309" s="15" t="s">
        <v>77</v>
      </c>
      <c r="AY309" s="163" t="s">
        <v>136</v>
      </c>
    </row>
    <row r="310" spans="1:65" s="2" customFormat="1" ht="37.9" customHeight="1">
      <c r="A310" s="30"/>
      <c r="B310" s="135"/>
      <c r="C310" s="136" t="s">
        <v>388</v>
      </c>
      <c r="D310" s="136" t="s">
        <v>140</v>
      </c>
      <c r="E310" s="137" t="s">
        <v>389</v>
      </c>
      <c r="F310" s="138" t="s">
        <v>390</v>
      </c>
      <c r="G310" s="139" t="s">
        <v>374</v>
      </c>
      <c r="H310" s="140">
        <v>3</v>
      </c>
      <c r="I310" s="141"/>
      <c r="J310" s="141">
        <f>ROUND(I310*H310,2)</f>
        <v>0</v>
      </c>
      <c r="K310" s="138" t="s">
        <v>144</v>
      </c>
      <c r="L310" s="31"/>
      <c r="M310" s="142" t="s">
        <v>3</v>
      </c>
      <c r="N310" s="143" t="s">
        <v>40</v>
      </c>
      <c r="O310" s="144">
        <v>0.75900000000000001</v>
      </c>
      <c r="P310" s="144">
        <f>O310*H310</f>
        <v>2.2770000000000001</v>
      </c>
      <c r="Q310" s="144">
        <v>1.67E-3</v>
      </c>
      <c r="R310" s="144">
        <f>Q310*H310</f>
        <v>5.0100000000000006E-3</v>
      </c>
      <c r="S310" s="144">
        <v>0</v>
      </c>
      <c r="T310" s="145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46" t="s">
        <v>145</v>
      </c>
      <c r="AT310" s="146" t="s">
        <v>140</v>
      </c>
      <c r="AU310" s="146" t="s">
        <v>146</v>
      </c>
      <c r="AY310" s="18" t="s">
        <v>136</v>
      </c>
      <c r="BE310" s="147">
        <f>IF(N310="základní",J310,0)</f>
        <v>0</v>
      </c>
      <c r="BF310" s="147">
        <f>IF(N310="snížená",J310,0)</f>
        <v>0</v>
      </c>
      <c r="BG310" s="147">
        <f>IF(N310="zákl. přenesená",J310,0)</f>
        <v>0</v>
      </c>
      <c r="BH310" s="147">
        <f>IF(N310="sníž. přenesená",J310,0)</f>
        <v>0</v>
      </c>
      <c r="BI310" s="147">
        <f>IF(N310="nulová",J310,0)</f>
        <v>0</v>
      </c>
      <c r="BJ310" s="18" t="s">
        <v>77</v>
      </c>
      <c r="BK310" s="147">
        <f>ROUND(I310*H310,2)</f>
        <v>0</v>
      </c>
      <c r="BL310" s="18" t="s">
        <v>145</v>
      </c>
      <c r="BM310" s="146" t="s">
        <v>391</v>
      </c>
    </row>
    <row r="311" spans="1:65" s="14" customFormat="1">
      <c r="B311" s="155"/>
      <c r="D311" s="149" t="s">
        <v>148</v>
      </c>
      <c r="E311" s="156" t="s">
        <v>3</v>
      </c>
      <c r="F311" s="157" t="s">
        <v>392</v>
      </c>
      <c r="H311" s="158">
        <v>3</v>
      </c>
      <c r="L311" s="155"/>
      <c r="M311" s="159"/>
      <c r="N311" s="160"/>
      <c r="O311" s="160"/>
      <c r="P311" s="160"/>
      <c r="Q311" s="160"/>
      <c r="R311" s="160"/>
      <c r="S311" s="160"/>
      <c r="T311" s="161"/>
      <c r="AT311" s="156" t="s">
        <v>148</v>
      </c>
      <c r="AU311" s="156" t="s">
        <v>146</v>
      </c>
      <c r="AV311" s="14" t="s">
        <v>79</v>
      </c>
      <c r="AW311" s="14" t="s">
        <v>31</v>
      </c>
      <c r="AX311" s="14" t="s">
        <v>69</v>
      </c>
      <c r="AY311" s="156" t="s">
        <v>136</v>
      </c>
    </row>
    <row r="312" spans="1:65" s="15" customFormat="1">
      <c r="B312" s="162"/>
      <c r="D312" s="149" t="s">
        <v>148</v>
      </c>
      <c r="E312" s="163" t="s">
        <v>3</v>
      </c>
      <c r="F312" s="164" t="s">
        <v>151</v>
      </c>
      <c r="H312" s="165">
        <v>3</v>
      </c>
      <c r="L312" s="162"/>
      <c r="M312" s="166"/>
      <c r="N312" s="167"/>
      <c r="O312" s="167"/>
      <c r="P312" s="167"/>
      <c r="Q312" s="167"/>
      <c r="R312" s="167"/>
      <c r="S312" s="167"/>
      <c r="T312" s="168"/>
      <c r="AT312" s="163" t="s">
        <v>148</v>
      </c>
      <c r="AU312" s="163" t="s">
        <v>146</v>
      </c>
      <c r="AV312" s="15" t="s">
        <v>145</v>
      </c>
      <c r="AW312" s="15" t="s">
        <v>31</v>
      </c>
      <c r="AX312" s="15" t="s">
        <v>77</v>
      </c>
      <c r="AY312" s="163" t="s">
        <v>136</v>
      </c>
    </row>
    <row r="313" spans="1:65" s="2" customFormat="1" ht="24.2" customHeight="1">
      <c r="A313" s="30"/>
      <c r="B313" s="135"/>
      <c r="C313" s="176" t="s">
        <v>393</v>
      </c>
      <c r="D313" s="176" t="s">
        <v>394</v>
      </c>
      <c r="E313" s="177" t="s">
        <v>395</v>
      </c>
      <c r="F313" s="178" t="s">
        <v>396</v>
      </c>
      <c r="G313" s="179" t="s">
        <v>374</v>
      </c>
      <c r="H313" s="180">
        <v>3</v>
      </c>
      <c r="I313" s="181"/>
      <c r="J313" s="181">
        <f>ROUND(I313*H313,2)</f>
        <v>0</v>
      </c>
      <c r="K313" s="178" t="s">
        <v>144</v>
      </c>
      <c r="L313" s="182"/>
      <c r="M313" s="183" t="s">
        <v>3</v>
      </c>
      <c r="N313" s="184" t="s">
        <v>40</v>
      </c>
      <c r="O313" s="144">
        <v>0</v>
      </c>
      <c r="P313" s="144">
        <f>O313*H313</f>
        <v>0</v>
      </c>
      <c r="Q313" s="144">
        <v>1.2200000000000001E-2</v>
      </c>
      <c r="R313" s="144">
        <f>Q313*H313</f>
        <v>3.6600000000000001E-2</v>
      </c>
      <c r="S313" s="144">
        <v>0</v>
      </c>
      <c r="T313" s="145">
        <f>S313*H313</f>
        <v>0</v>
      </c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R313" s="146" t="s">
        <v>397</v>
      </c>
      <c r="AT313" s="146" t="s">
        <v>394</v>
      </c>
      <c r="AU313" s="146" t="s">
        <v>146</v>
      </c>
      <c r="AY313" s="18" t="s">
        <v>136</v>
      </c>
      <c r="BE313" s="147">
        <f>IF(N313="základní",J313,0)</f>
        <v>0</v>
      </c>
      <c r="BF313" s="147">
        <f>IF(N313="snížená",J313,0)</f>
        <v>0</v>
      </c>
      <c r="BG313" s="147">
        <f>IF(N313="zákl. přenesená",J313,0)</f>
        <v>0</v>
      </c>
      <c r="BH313" s="147">
        <f>IF(N313="sníž. přenesená",J313,0)</f>
        <v>0</v>
      </c>
      <c r="BI313" s="147">
        <f>IF(N313="nulová",J313,0)</f>
        <v>0</v>
      </c>
      <c r="BJ313" s="18" t="s">
        <v>77</v>
      </c>
      <c r="BK313" s="147">
        <f>ROUND(I313*H313,2)</f>
        <v>0</v>
      </c>
      <c r="BL313" s="18" t="s">
        <v>397</v>
      </c>
      <c r="BM313" s="146" t="s">
        <v>398</v>
      </c>
    </row>
    <row r="314" spans="1:65" s="14" customFormat="1">
      <c r="B314" s="155"/>
      <c r="D314" s="149" t="s">
        <v>148</v>
      </c>
      <c r="E314" s="156" t="s">
        <v>3</v>
      </c>
      <c r="F314" s="157" t="s">
        <v>399</v>
      </c>
      <c r="H314" s="158">
        <v>3</v>
      </c>
      <c r="L314" s="155"/>
      <c r="M314" s="159"/>
      <c r="N314" s="160"/>
      <c r="O314" s="160"/>
      <c r="P314" s="160"/>
      <c r="Q314" s="160"/>
      <c r="R314" s="160"/>
      <c r="S314" s="160"/>
      <c r="T314" s="161"/>
      <c r="AT314" s="156" t="s">
        <v>148</v>
      </c>
      <c r="AU314" s="156" t="s">
        <v>146</v>
      </c>
      <c r="AV314" s="14" t="s">
        <v>79</v>
      </c>
      <c r="AW314" s="14" t="s">
        <v>31</v>
      </c>
      <c r="AX314" s="14" t="s">
        <v>69</v>
      </c>
      <c r="AY314" s="156" t="s">
        <v>136</v>
      </c>
    </row>
    <row r="315" spans="1:65" s="15" customFormat="1">
      <c r="B315" s="162"/>
      <c r="D315" s="149" t="s">
        <v>148</v>
      </c>
      <c r="E315" s="163" t="s">
        <v>3</v>
      </c>
      <c r="F315" s="164" t="s">
        <v>151</v>
      </c>
      <c r="H315" s="165">
        <v>3</v>
      </c>
      <c r="L315" s="162"/>
      <c r="M315" s="166"/>
      <c r="N315" s="167"/>
      <c r="O315" s="167"/>
      <c r="P315" s="167"/>
      <c r="Q315" s="167"/>
      <c r="R315" s="167"/>
      <c r="S315" s="167"/>
      <c r="T315" s="168"/>
      <c r="AT315" s="163" t="s">
        <v>148</v>
      </c>
      <c r="AU315" s="163" t="s">
        <v>146</v>
      </c>
      <c r="AV315" s="15" t="s">
        <v>145</v>
      </c>
      <c r="AW315" s="15" t="s">
        <v>31</v>
      </c>
      <c r="AX315" s="15" t="s">
        <v>77</v>
      </c>
      <c r="AY315" s="163" t="s">
        <v>136</v>
      </c>
    </row>
    <row r="316" spans="1:65" s="2" customFormat="1" ht="37.9" customHeight="1">
      <c r="A316" s="30"/>
      <c r="B316" s="135"/>
      <c r="C316" s="136" t="s">
        <v>400</v>
      </c>
      <c r="D316" s="136" t="s">
        <v>140</v>
      </c>
      <c r="E316" s="137" t="s">
        <v>401</v>
      </c>
      <c r="F316" s="138" t="s">
        <v>402</v>
      </c>
      <c r="G316" s="139" t="s">
        <v>374</v>
      </c>
      <c r="H316" s="140">
        <v>1</v>
      </c>
      <c r="I316" s="141"/>
      <c r="J316" s="141">
        <f>ROUND(I316*H316,2)</f>
        <v>0</v>
      </c>
      <c r="K316" s="138" t="s">
        <v>144</v>
      </c>
      <c r="L316" s="31"/>
      <c r="M316" s="142" t="s">
        <v>3</v>
      </c>
      <c r="N316" s="143" t="s">
        <v>40</v>
      </c>
      <c r="O316" s="144">
        <v>1.0069999999999999</v>
      </c>
      <c r="P316" s="144">
        <f>O316*H316</f>
        <v>1.0069999999999999</v>
      </c>
      <c r="Q316" s="144">
        <v>2.96E-3</v>
      </c>
      <c r="R316" s="144">
        <f>Q316*H316</f>
        <v>2.96E-3</v>
      </c>
      <c r="S316" s="144">
        <v>0</v>
      </c>
      <c r="T316" s="145">
        <f>S316*H316</f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46" t="s">
        <v>145</v>
      </c>
      <c r="AT316" s="146" t="s">
        <v>140</v>
      </c>
      <c r="AU316" s="146" t="s">
        <v>146</v>
      </c>
      <c r="AY316" s="18" t="s">
        <v>136</v>
      </c>
      <c r="BE316" s="147">
        <f>IF(N316="základní",J316,0)</f>
        <v>0</v>
      </c>
      <c r="BF316" s="147">
        <f>IF(N316="snížená",J316,0)</f>
        <v>0</v>
      </c>
      <c r="BG316" s="147">
        <f>IF(N316="zákl. přenesená",J316,0)</f>
        <v>0</v>
      </c>
      <c r="BH316" s="147">
        <f>IF(N316="sníž. přenesená",J316,0)</f>
        <v>0</v>
      </c>
      <c r="BI316" s="147">
        <f>IF(N316="nulová",J316,0)</f>
        <v>0</v>
      </c>
      <c r="BJ316" s="18" t="s">
        <v>77</v>
      </c>
      <c r="BK316" s="147">
        <f>ROUND(I316*H316,2)</f>
        <v>0</v>
      </c>
      <c r="BL316" s="18" t="s">
        <v>145</v>
      </c>
      <c r="BM316" s="146" t="s">
        <v>403</v>
      </c>
    </row>
    <row r="317" spans="1:65" s="14" customFormat="1">
      <c r="B317" s="155"/>
      <c r="D317" s="149" t="s">
        <v>148</v>
      </c>
      <c r="E317" s="156" t="s">
        <v>3</v>
      </c>
      <c r="F317" s="157" t="s">
        <v>404</v>
      </c>
      <c r="H317" s="158">
        <v>1</v>
      </c>
      <c r="L317" s="155"/>
      <c r="M317" s="159"/>
      <c r="N317" s="160"/>
      <c r="O317" s="160"/>
      <c r="P317" s="160"/>
      <c r="Q317" s="160"/>
      <c r="R317" s="160"/>
      <c r="S317" s="160"/>
      <c r="T317" s="161"/>
      <c r="AT317" s="156" t="s">
        <v>148</v>
      </c>
      <c r="AU317" s="156" t="s">
        <v>146</v>
      </c>
      <c r="AV317" s="14" t="s">
        <v>79</v>
      </c>
      <c r="AW317" s="14" t="s">
        <v>31</v>
      </c>
      <c r="AX317" s="14" t="s">
        <v>69</v>
      </c>
      <c r="AY317" s="156" t="s">
        <v>136</v>
      </c>
    </row>
    <row r="318" spans="1:65" s="15" customFormat="1">
      <c r="B318" s="162"/>
      <c r="D318" s="149" t="s">
        <v>148</v>
      </c>
      <c r="E318" s="163" t="s">
        <v>3</v>
      </c>
      <c r="F318" s="164" t="s">
        <v>151</v>
      </c>
      <c r="H318" s="165">
        <v>1</v>
      </c>
      <c r="L318" s="162"/>
      <c r="M318" s="166"/>
      <c r="N318" s="167"/>
      <c r="O318" s="167"/>
      <c r="P318" s="167"/>
      <c r="Q318" s="167"/>
      <c r="R318" s="167"/>
      <c r="S318" s="167"/>
      <c r="T318" s="168"/>
      <c r="AT318" s="163" t="s">
        <v>148</v>
      </c>
      <c r="AU318" s="163" t="s">
        <v>146</v>
      </c>
      <c r="AV318" s="15" t="s">
        <v>145</v>
      </c>
      <c r="AW318" s="15" t="s">
        <v>31</v>
      </c>
      <c r="AX318" s="15" t="s">
        <v>77</v>
      </c>
      <c r="AY318" s="163" t="s">
        <v>136</v>
      </c>
    </row>
    <row r="319" spans="1:65" s="2" customFormat="1" ht="24.2" customHeight="1">
      <c r="A319" s="30"/>
      <c r="B319" s="135"/>
      <c r="C319" s="176" t="s">
        <v>405</v>
      </c>
      <c r="D319" s="176" t="s">
        <v>394</v>
      </c>
      <c r="E319" s="177" t="s">
        <v>406</v>
      </c>
      <c r="F319" s="178" t="s">
        <v>407</v>
      </c>
      <c r="G319" s="179" t="s">
        <v>374</v>
      </c>
      <c r="H319" s="180">
        <v>1</v>
      </c>
      <c r="I319" s="181"/>
      <c r="J319" s="181">
        <f>ROUND(I319*H319,2)</f>
        <v>0</v>
      </c>
      <c r="K319" s="178" t="s">
        <v>3</v>
      </c>
      <c r="L319" s="182"/>
      <c r="M319" s="183" t="s">
        <v>3</v>
      </c>
      <c r="N319" s="184" t="s">
        <v>40</v>
      </c>
      <c r="O319" s="144">
        <v>0</v>
      </c>
      <c r="P319" s="144">
        <f>O319*H319</f>
        <v>0</v>
      </c>
      <c r="Q319" s="144">
        <v>1.0500000000000001E-2</v>
      </c>
      <c r="R319" s="144">
        <f>Q319*H319</f>
        <v>1.0500000000000001E-2</v>
      </c>
      <c r="S319" s="144">
        <v>0</v>
      </c>
      <c r="T319" s="145">
        <f>S319*H319</f>
        <v>0</v>
      </c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R319" s="146" t="s">
        <v>197</v>
      </c>
      <c r="AT319" s="146" t="s">
        <v>394</v>
      </c>
      <c r="AU319" s="146" t="s">
        <v>146</v>
      </c>
      <c r="AY319" s="18" t="s">
        <v>136</v>
      </c>
      <c r="BE319" s="147">
        <f>IF(N319="základní",J319,0)</f>
        <v>0</v>
      </c>
      <c r="BF319" s="147">
        <f>IF(N319="snížená",J319,0)</f>
        <v>0</v>
      </c>
      <c r="BG319" s="147">
        <f>IF(N319="zákl. přenesená",J319,0)</f>
        <v>0</v>
      </c>
      <c r="BH319" s="147">
        <f>IF(N319="sníž. přenesená",J319,0)</f>
        <v>0</v>
      </c>
      <c r="BI319" s="147">
        <f>IF(N319="nulová",J319,0)</f>
        <v>0</v>
      </c>
      <c r="BJ319" s="18" t="s">
        <v>77</v>
      </c>
      <c r="BK319" s="147">
        <f>ROUND(I319*H319,2)</f>
        <v>0</v>
      </c>
      <c r="BL319" s="18" t="s">
        <v>145</v>
      </c>
      <c r="BM319" s="146" t="s">
        <v>408</v>
      </c>
    </row>
    <row r="320" spans="1:65" s="14" customFormat="1">
      <c r="B320" s="155"/>
      <c r="D320" s="149" t="s">
        <v>148</v>
      </c>
      <c r="E320" s="156" t="s">
        <v>3</v>
      </c>
      <c r="F320" s="157" t="s">
        <v>404</v>
      </c>
      <c r="H320" s="158">
        <v>1</v>
      </c>
      <c r="L320" s="155"/>
      <c r="M320" s="159"/>
      <c r="N320" s="160"/>
      <c r="O320" s="160"/>
      <c r="P320" s="160"/>
      <c r="Q320" s="160"/>
      <c r="R320" s="160"/>
      <c r="S320" s="160"/>
      <c r="T320" s="161"/>
      <c r="AT320" s="156" t="s">
        <v>148</v>
      </c>
      <c r="AU320" s="156" t="s">
        <v>146</v>
      </c>
      <c r="AV320" s="14" t="s">
        <v>79</v>
      </c>
      <c r="AW320" s="14" t="s">
        <v>31</v>
      </c>
      <c r="AX320" s="14" t="s">
        <v>69</v>
      </c>
      <c r="AY320" s="156" t="s">
        <v>136</v>
      </c>
    </row>
    <row r="321" spans="1:65" s="15" customFormat="1">
      <c r="B321" s="162"/>
      <c r="D321" s="149" t="s">
        <v>148</v>
      </c>
      <c r="E321" s="163" t="s">
        <v>3</v>
      </c>
      <c r="F321" s="164" t="s">
        <v>151</v>
      </c>
      <c r="H321" s="165">
        <v>1</v>
      </c>
      <c r="L321" s="162"/>
      <c r="M321" s="166"/>
      <c r="N321" s="167"/>
      <c r="O321" s="167"/>
      <c r="P321" s="167"/>
      <c r="Q321" s="167"/>
      <c r="R321" s="167"/>
      <c r="S321" s="167"/>
      <c r="T321" s="168"/>
      <c r="AT321" s="163" t="s">
        <v>148</v>
      </c>
      <c r="AU321" s="163" t="s">
        <v>146</v>
      </c>
      <c r="AV321" s="15" t="s">
        <v>145</v>
      </c>
      <c r="AW321" s="15" t="s">
        <v>31</v>
      </c>
      <c r="AX321" s="15" t="s">
        <v>77</v>
      </c>
      <c r="AY321" s="163" t="s">
        <v>136</v>
      </c>
    </row>
    <row r="322" spans="1:65" s="2" customFormat="1" ht="37.9" customHeight="1">
      <c r="A322" s="30"/>
      <c r="B322" s="135"/>
      <c r="C322" s="136" t="s">
        <v>409</v>
      </c>
      <c r="D322" s="136" t="s">
        <v>140</v>
      </c>
      <c r="E322" s="137" t="s">
        <v>410</v>
      </c>
      <c r="F322" s="138" t="s">
        <v>411</v>
      </c>
      <c r="G322" s="139" t="s">
        <v>374</v>
      </c>
      <c r="H322" s="140">
        <v>3</v>
      </c>
      <c r="I322" s="141"/>
      <c r="J322" s="141">
        <f>ROUND(I322*H322,2)</f>
        <v>0</v>
      </c>
      <c r="K322" s="138" t="s">
        <v>144</v>
      </c>
      <c r="L322" s="31"/>
      <c r="M322" s="142" t="s">
        <v>3</v>
      </c>
      <c r="N322" s="143" t="s">
        <v>40</v>
      </c>
      <c r="O322" s="144">
        <v>1.391</v>
      </c>
      <c r="P322" s="144">
        <f>O322*H322</f>
        <v>4.173</v>
      </c>
      <c r="Q322" s="144">
        <v>3.8E-3</v>
      </c>
      <c r="R322" s="144">
        <f>Q322*H322</f>
        <v>1.14E-2</v>
      </c>
      <c r="S322" s="144">
        <v>0</v>
      </c>
      <c r="T322" s="145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46" t="s">
        <v>145</v>
      </c>
      <c r="AT322" s="146" t="s">
        <v>140</v>
      </c>
      <c r="AU322" s="146" t="s">
        <v>146</v>
      </c>
      <c r="AY322" s="18" t="s">
        <v>136</v>
      </c>
      <c r="BE322" s="147">
        <f>IF(N322="základní",J322,0)</f>
        <v>0</v>
      </c>
      <c r="BF322" s="147">
        <f>IF(N322="snížená",J322,0)</f>
        <v>0</v>
      </c>
      <c r="BG322" s="147">
        <f>IF(N322="zákl. přenesená",J322,0)</f>
        <v>0</v>
      </c>
      <c r="BH322" s="147">
        <f>IF(N322="sníž. přenesená",J322,0)</f>
        <v>0</v>
      </c>
      <c r="BI322" s="147">
        <f>IF(N322="nulová",J322,0)</f>
        <v>0</v>
      </c>
      <c r="BJ322" s="18" t="s">
        <v>77</v>
      </c>
      <c r="BK322" s="147">
        <f>ROUND(I322*H322,2)</f>
        <v>0</v>
      </c>
      <c r="BL322" s="18" t="s">
        <v>145</v>
      </c>
      <c r="BM322" s="146" t="s">
        <v>412</v>
      </c>
    </row>
    <row r="323" spans="1:65" s="14" customFormat="1">
      <c r="B323" s="155"/>
      <c r="D323" s="149" t="s">
        <v>148</v>
      </c>
      <c r="E323" s="156" t="s">
        <v>3</v>
      </c>
      <c r="F323" s="157" t="s">
        <v>413</v>
      </c>
      <c r="H323" s="158">
        <v>2</v>
      </c>
      <c r="L323" s="155"/>
      <c r="M323" s="159"/>
      <c r="N323" s="160"/>
      <c r="O323" s="160"/>
      <c r="P323" s="160"/>
      <c r="Q323" s="160"/>
      <c r="R323" s="160"/>
      <c r="S323" s="160"/>
      <c r="T323" s="161"/>
      <c r="AT323" s="156" t="s">
        <v>148</v>
      </c>
      <c r="AU323" s="156" t="s">
        <v>146</v>
      </c>
      <c r="AV323" s="14" t="s">
        <v>79</v>
      </c>
      <c r="AW323" s="14" t="s">
        <v>31</v>
      </c>
      <c r="AX323" s="14" t="s">
        <v>69</v>
      </c>
      <c r="AY323" s="156" t="s">
        <v>136</v>
      </c>
    </row>
    <row r="324" spans="1:65" s="14" customFormat="1">
      <c r="B324" s="155"/>
      <c r="D324" s="149" t="s">
        <v>148</v>
      </c>
      <c r="E324" s="156" t="s">
        <v>3</v>
      </c>
      <c r="F324" s="157" t="s">
        <v>414</v>
      </c>
      <c r="H324" s="158">
        <v>1</v>
      </c>
      <c r="L324" s="155"/>
      <c r="M324" s="159"/>
      <c r="N324" s="160"/>
      <c r="O324" s="160"/>
      <c r="P324" s="160"/>
      <c r="Q324" s="160"/>
      <c r="R324" s="160"/>
      <c r="S324" s="160"/>
      <c r="T324" s="161"/>
      <c r="AT324" s="156" t="s">
        <v>148</v>
      </c>
      <c r="AU324" s="156" t="s">
        <v>146</v>
      </c>
      <c r="AV324" s="14" t="s">
        <v>79</v>
      </c>
      <c r="AW324" s="14" t="s">
        <v>31</v>
      </c>
      <c r="AX324" s="14" t="s">
        <v>69</v>
      </c>
      <c r="AY324" s="156" t="s">
        <v>136</v>
      </c>
    </row>
    <row r="325" spans="1:65" s="15" customFormat="1">
      <c r="B325" s="162"/>
      <c r="D325" s="149" t="s">
        <v>148</v>
      </c>
      <c r="E325" s="163" t="s">
        <v>3</v>
      </c>
      <c r="F325" s="164" t="s">
        <v>151</v>
      </c>
      <c r="H325" s="165">
        <v>3</v>
      </c>
      <c r="L325" s="162"/>
      <c r="M325" s="166"/>
      <c r="N325" s="167"/>
      <c r="O325" s="167"/>
      <c r="P325" s="167"/>
      <c r="Q325" s="167"/>
      <c r="R325" s="167"/>
      <c r="S325" s="167"/>
      <c r="T325" s="168"/>
      <c r="AT325" s="163" t="s">
        <v>148</v>
      </c>
      <c r="AU325" s="163" t="s">
        <v>146</v>
      </c>
      <c r="AV325" s="15" t="s">
        <v>145</v>
      </c>
      <c r="AW325" s="15" t="s">
        <v>31</v>
      </c>
      <c r="AX325" s="15" t="s">
        <v>77</v>
      </c>
      <c r="AY325" s="163" t="s">
        <v>136</v>
      </c>
    </row>
    <row r="326" spans="1:65" s="2" customFormat="1" ht="24.2" customHeight="1">
      <c r="A326" s="30"/>
      <c r="B326" s="135"/>
      <c r="C326" s="176" t="s">
        <v>415</v>
      </c>
      <c r="D326" s="176" t="s">
        <v>394</v>
      </c>
      <c r="E326" s="177" t="s">
        <v>416</v>
      </c>
      <c r="F326" s="178" t="s">
        <v>417</v>
      </c>
      <c r="G326" s="179" t="s">
        <v>374</v>
      </c>
      <c r="H326" s="180">
        <v>2</v>
      </c>
      <c r="I326" s="181"/>
      <c r="J326" s="181">
        <f>ROUND(I326*H326,2)</f>
        <v>0</v>
      </c>
      <c r="K326" s="178" t="s">
        <v>144</v>
      </c>
      <c r="L326" s="182"/>
      <c r="M326" s="183" t="s">
        <v>3</v>
      </c>
      <c r="N326" s="184" t="s">
        <v>40</v>
      </c>
      <c r="O326" s="144">
        <v>0</v>
      </c>
      <c r="P326" s="144">
        <f>O326*H326</f>
        <v>0</v>
      </c>
      <c r="Q326" s="144">
        <v>2.76E-2</v>
      </c>
      <c r="R326" s="144">
        <f>Q326*H326</f>
        <v>5.5199999999999999E-2</v>
      </c>
      <c r="S326" s="144">
        <v>0</v>
      </c>
      <c r="T326" s="145">
        <f>S326*H326</f>
        <v>0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146" t="s">
        <v>397</v>
      </c>
      <c r="AT326" s="146" t="s">
        <v>394</v>
      </c>
      <c r="AU326" s="146" t="s">
        <v>146</v>
      </c>
      <c r="AY326" s="18" t="s">
        <v>136</v>
      </c>
      <c r="BE326" s="147">
        <f>IF(N326="základní",J326,0)</f>
        <v>0</v>
      </c>
      <c r="BF326" s="147">
        <f>IF(N326="snížená",J326,0)</f>
        <v>0</v>
      </c>
      <c r="BG326" s="147">
        <f>IF(N326="zákl. přenesená",J326,0)</f>
        <v>0</v>
      </c>
      <c r="BH326" s="147">
        <f>IF(N326="sníž. přenesená",J326,0)</f>
        <v>0</v>
      </c>
      <c r="BI326" s="147">
        <f>IF(N326="nulová",J326,0)</f>
        <v>0</v>
      </c>
      <c r="BJ326" s="18" t="s">
        <v>77</v>
      </c>
      <c r="BK326" s="147">
        <f>ROUND(I326*H326,2)</f>
        <v>0</v>
      </c>
      <c r="BL326" s="18" t="s">
        <v>397</v>
      </c>
      <c r="BM326" s="146" t="s">
        <v>418</v>
      </c>
    </row>
    <row r="327" spans="1:65" s="14" customFormat="1">
      <c r="B327" s="155"/>
      <c r="D327" s="149" t="s">
        <v>148</v>
      </c>
      <c r="E327" s="156" t="s">
        <v>3</v>
      </c>
      <c r="F327" s="157" t="s">
        <v>419</v>
      </c>
      <c r="H327" s="158">
        <v>2</v>
      </c>
      <c r="L327" s="155"/>
      <c r="M327" s="159"/>
      <c r="N327" s="160"/>
      <c r="O327" s="160"/>
      <c r="P327" s="160"/>
      <c r="Q327" s="160"/>
      <c r="R327" s="160"/>
      <c r="S327" s="160"/>
      <c r="T327" s="161"/>
      <c r="AT327" s="156" t="s">
        <v>148</v>
      </c>
      <c r="AU327" s="156" t="s">
        <v>146</v>
      </c>
      <c r="AV327" s="14" t="s">
        <v>79</v>
      </c>
      <c r="AW327" s="14" t="s">
        <v>31</v>
      </c>
      <c r="AX327" s="14" t="s">
        <v>69</v>
      </c>
      <c r="AY327" s="156" t="s">
        <v>136</v>
      </c>
    </row>
    <row r="328" spans="1:65" s="15" customFormat="1">
      <c r="B328" s="162"/>
      <c r="D328" s="149" t="s">
        <v>148</v>
      </c>
      <c r="E328" s="163" t="s">
        <v>3</v>
      </c>
      <c r="F328" s="164" t="s">
        <v>151</v>
      </c>
      <c r="H328" s="165">
        <v>2</v>
      </c>
      <c r="L328" s="162"/>
      <c r="M328" s="166"/>
      <c r="N328" s="167"/>
      <c r="O328" s="167"/>
      <c r="P328" s="167"/>
      <c r="Q328" s="167"/>
      <c r="R328" s="167"/>
      <c r="S328" s="167"/>
      <c r="T328" s="168"/>
      <c r="AT328" s="163" t="s">
        <v>148</v>
      </c>
      <c r="AU328" s="163" t="s">
        <v>146</v>
      </c>
      <c r="AV328" s="15" t="s">
        <v>145</v>
      </c>
      <c r="AW328" s="15" t="s">
        <v>31</v>
      </c>
      <c r="AX328" s="15" t="s">
        <v>77</v>
      </c>
      <c r="AY328" s="163" t="s">
        <v>136</v>
      </c>
    </row>
    <row r="329" spans="1:65" s="2" customFormat="1" ht="24.2" customHeight="1">
      <c r="A329" s="30"/>
      <c r="B329" s="135"/>
      <c r="C329" s="176" t="s">
        <v>420</v>
      </c>
      <c r="D329" s="176" t="s">
        <v>394</v>
      </c>
      <c r="E329" s="177" t="s">
        <v>421</v>
      </c>
      <c r="F329" s="178" t="s">
        <v>422</v>
      </c>
      <c r="G329" s="179" t="s">
        <v>374</v>
      </c>
      <c r="H329" s="180">
        <v>1</v>
      </c>
      <c r="I329" s="181"/>
      <c r="J329" s="181">
        <f>ROUND(I329*H329,2)</f>
        <v>0</v>
      </c>
      <c r="K329" s="178" t="s">
        <v>144</v>
      </c>
      <c r="L329" s="182"/>
      <c r="M329" s="183" t="s">
        <v>3</v>
      </c>
      <c r="N329" s="184" t="s">
        <v>40</v>
      </c>
      <c r="O329" s="144">
        <v>0</v>
      </c>
      <c r="P329" s="144">
        <f>O329*H329</f>
        <v>0</v>
      </c>
      <c r="Q329" s="144">
        <v>3.1699999999999999E-2</v>
      </c>
      <c r="R329" s="144">
        <f>Q329*H329</f>
        <v>3.1699999999999999E-2</v>
      </c>
      <c r="S329" s="144">
        <v>0</v>
      </c>
      <c r="T329" s="145">
        <f>S329*H329</f>
        <v>0</v>
      </c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R329" s="146" t="s">
        <v>397</v>
      </c>
      <c r="AT329" s="146" t="s">
        <v>394</v>
      </c>
      <c r="AU329" s="146" t="s">
        <v>146</v>
      </c>
      <c r="AY329" s="18" t="s">
        <v>136</v>
      </c>
      <c r="BE329" s="147">
        <f>IF(N329="základní",J329,0)</f>
        <v>0</v>
      </c>
      <c r="BF329" s="147">
        <f>IF(N329="snížená",J329,0)</f>
        <v>0</v>
      </c>
      <c r="BG329" s="147">
        <f>IF(N329="zákl. přenesená",J329,0)</f>
        <v>0</v>
      </c>
      <c r="BH329" s="147">
        <f>IF(N329="sníž. přenesená",J329,0)</f>
        <v>0</v>
      </c>
      <c r="BI329" s="147">
        <f>IF(N329="nulová",J329,0)</f>
        <v>0</v>
      </c>
      <c r="BJ329" s="18" t="s">
        <v>77</v>
      </c>
      <c r="BK329" s="147">
        <f>ROUND(I329*H329,2)</f>
        <v>0</v>
      </c>
      <c r="BL329" s="18" t="s">
        <v>397</v>
      </c>
      <c r="BM329" s="146" t="s">
        <v>423</v>
      </c>
    </row>
    <row r="330" spans="1:65" s="14" customFormat="1">
      <c r="B330" s="155"/>
      <c r="D330" s="149" t="s">
        <v>148</v>
      </c>
      <c r="E330" s="156" t="s">
        <v>3</v>
      </c>
      <c r="F330" s="157" t="s">
        <v>414</v>
      </c>
      <c r="H330" s="158">
        <v>1</v>
      </c>
      <c r="L330" s="155"/>
      <c r="M330" s="159"/>
      <c r="N330" s="160"/>
      <c r="O330" s="160"/>
      <c r="P330" s="160"/>
      <c r="Q330" s="160"/>
      <c r="R330" s="160"/>
      <c r="S330" s="160"/>
      <c r="T330" s="161"/>
      <c r="AT330" s="156" t="s">
        <v>148</v>
      </c>
      <c r="AU330" s="156" t="s">
        <v>146</v>
      </c>
      <c r="AV330" s="14" t="s">
        <v>79</v>
      </c>
      <c r="AW330" s="14" t="s">
        <v>31</v>
      </c>
      <c r="AX330" s="14" t="s">
        <v>69</v>
      </c>
      <c r="AY330" s="156" t="s">
        <v>136</v>
      </c>
    </row>
    <row r="331" spans="1:65" s="15" customFormat="1">
      <c r="B331" s="162"/>
      <c r="D331" s="149" t="s">
        <v>148</v>
      </c>
      <c r="E331" s="163" t="s">
        <v>3</v>
      </c>
      <c r="F331" s="164" t="s">
        <v>151</v>
      </c>
      <c r="H331" s="165">
        <v>1</v>
      </c>
      <c r="L331" s="162"/>
      <c r="M331" s="166"/>
      <c r="N331" s="167"/>
      <c r="O331" s="167"/>
      <c r="P331" s="167"/>
      <c r="Q331" s="167"/>
      <c r="R331" s="167"/>
      <c r="S331" s="167"/>
      <c r="T331" s="168"/>
      <c r="AT331" s="163" t="s">
        <v>148</v>
      </c>
      <c r="AU331" s="163" t="s">
        <v>146</v>
      </c>
      <c r="AV331" s="15" t="s">
        <v>145</v>
      </c>
      <c r="AW331" s="15" t="s">
        <v>31</v>
      </c>
      <c r="AX331" s="15" t="s">
        <v>77</v>
      </c>
      <c r="AY331" s="163" t="s">
        <v>136</v>
      </c>
    </row>
    <row r="332" spans="1:65" s="12" customFormat="1" ht="20.85" customHeight="1">
      <c r="B332" s="123"/>
      <c r="D332" s="124" t="s">
        <v>68</v>
      </c>
      <c r="E332" s="133" t="s">
        <v>424</v>
      </c>
      <c r="F332" s="133" t="s">
        <v>425</v>
      </c>
      <c r="J332" s="134">
        <f>BK332</f>
        <v>0</v>
      </c>
      <c r="L332" s="123"/>
      <c r="M332" s="127"/>
      <c r="N332" s="128"/>
      <c r="O332" s="128"/>
      <c r="P332" s="129">
        <f>SUM(P333:P364)</f>
        <v>221.49935000000002</v>
      </c>
      <c r="Q332" s="128"/>
      <c r="R332" s="129">
        <f>SUM(R333:R364)</f>
        <v>4.1625319799999998</v>
      </c>
      <c r="S332" s="128"/>
      <c r="T332" s="130">
        <f>SUM(T333:T364)</f>
        <v>0</v>
      </c>
      <c r="AR332" s="124" t="s">
        <v>77</v>
      </c>
      <c r="AT332" s="131" t="s">
        <v>68</v>
      </c>
      <c r="AU332" s="131" t="s">
        <v>79</v>
      </c>
      <c r="AY332" s="124" t="s">
        <v>136</v>
      </c>
      <c r="BK332" s="132">
        <f>SUM(BK333:BK364)</f>
        <v>0</v>
      </c>
    </row>
    <row r="333" spans="1:65" s="2" customFormat="1" ht="37.9" customHeight="1">
      <c r="A333" s="30"/>
      <c r="B333" s="135"/>
      <c r="C333" s="136" t="s">
        <v>426</v>
      </c>
      <c r="D333" s="136" t="s">
        <v>140</v>
      </c>
      <c r="E333" s="137" t="s">
        <v>427</v>
      </c>
      <c r="F333" s="138" t="s">
        <v>428</v>
      </c>
      <c r="G333" s="139" t="s">
        <v>159</v>
      </c>
      <c r="H333" s="140">
        <v>584.85</v>
      </c>
      <c r="I333" s="141"/>
      <c r="J333" s="141">
        <f>ROUND(I333*H333,2)</f>
        <v>0</v>
      </c>
      <c r="K333" s="138" t="s">
        <v>144</v>
      </c>
      <c r="L333" s="31"/>
      <c r="M333" s="142" t="s">
        <v>3</v>
      </c>
      <c r="N333" s="143" t="s">
        <v>40</v>
      </c>
      <c r="O333" s="144">
        <v>0.371</v>
      </c>
      <c r="P333" s="144">
        <f>O333*H333</f>
        <v>216.97935000000001</v>
      </c>
      <c r="Q333" s="144">
        <v>0</v>
      </c>
      <c r="R333" s="144">
        <f>Q333*H333</f>
        <v>0</v>
      </c>
      <c r="S333" s="144">
        <v>0</v>
      </c>
      <c r="T333" s="145">
        <f>S333*H333</f>
        <v>0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146" t="s">
        <v>145</v>
      </c>
      <c r="AT333" s="146" t="s">
        <v>140</v>
      </c>
      <c r="AU333" s="146" t="s">
        <v>146</v>
      </c>
      <c r="AY333" s="18" t="s">
        <v>136</v>
      </c>
      <c r="BE333" s="147">
        <f>IF(N333="základní",J333,0)</f>
        <v>0</v>
      </c>
      <c r="BF333" s="147">
        <f>IF(N333="snížená",J333,0)</f>
        <v>0</v>
      </c>
      <c r="BG333" s="147">
        <f>IF(N333="zákl. přenesená",J333,0)</f>
        <v>0</v>
      </c>
      <c r="BH333" s="147">
        <f>IF(N333="sníž. přenesená",J333,0)</f>
        <v>0</v>
      </c>
      <c r="BI333" s="147">
        <f>IF(N333="nulová",J333,0)</f>
        <v>0</v>
      </c>
      <c r="BJ333" s="18" t="s">
        <v>77</v>
      </c>
      <c r="BK333" s="147">
        <f>ROUND(I333*H333,2)</f>
        <v>0</v>
      </c>
      <c r="BL333" s="18" t="s">
        <v>145</v>
      </c>
      <c r="BM333" s="146" t="s">
        <v>429</v>
      </c>
    </row>
    <row r="334" spans="1:65" s="13" customFormat="1">
      <c r="B334" s="148"/>
      <c r="D334" s="149" t="s">
        <v>148</v>
      </c>
      <c r="E334" s="150" t="s">
        <v>3</v>
      </c>
      <c r="F334" s="151" t="s">
        <v>161</v>
      </c>
      <c r="H334" s="150" t="s">
        <v>3</v>
      </c>
      <c r="L334" s="148"/>
      <c r="M334" s="152"/>
      <c r="N334" s="153"/>
      <c r="O334" s="153"/>
      <c r="P334" s="153"/>
      <c r="Q334" s="153"/>
      <c r="R334" s="153"/>
      <c r="S334" s="153"/>
      <c r="T334" s="154"/>
      <c r="AT334" s="150" t="s">
        <v>148</v>
      </c>
      <c r="AU334" s="150" t="s">
        <v>146</v>
      </c>
      <c r="AV334" s="13" t="s">
        <v>77</v>
      </c>
      <c r="AW334" s="13" t="s">
        <v>31</v>
      </c>
      <c r="AX334" s="13" t="s">
        <v>69</v>
      </c>
      <c r="AY334" s="150" t="s">
        <v>136</v>
      </c>
    </row>
    <row r="335" spans="1:65" s="14" customFormat="1">
      <c r="B335" s="155"/>
      <c r="D335" s="149" t="s">
        <v>148</v>
      </c>
      <c r="E335" s="156" t="s">
        <v>3</v>
      </c>
      <c r="F335" s="157" t="s">
        <v>430</v>
      </c>
      <c r="H335" s="158">
        <v>584.85</v>
      </c>
      <c r="L335" s="155"/>
      <c r="M335" s="159"/>
      <c r="N335" s="160"/>
      <c r="O335" s="160"/>
      <c r="P335" s="160"/>
      <c r="Q335" s="160"/>
      <c r="R335" s="160"/>
      <c r="S335" s="160"/>
      <c r="T335" s="161"/>
      <c r="AT335" s="156" t="s">
        <v>148</v>
      </c>
      <c r="AU335" s="156" t="s">
        <v>146</v>
      </c>
      <c r="AV335" s="14" t="s">
        <v>79</v>
      </c>
      <c r="AW335" s="14" t="s">
        <v>31</v>
      </c>
      <c r="AX335" s="14" t="s">
        <v>69</v>
      </c>
      <c r="AY335" s="156" t="s">
        <v>136</v>
      </c>
    </row>
    <row r="336" spans="1:65" s="15" customFormat="1">
      <c r="B336" s="162"/>
      <c r="D336" s="149" t="s">
        <v>148</v>
      </c>
      <c r="E336" s="163" t="s">
        <v>3</v>
      </c>
      <c r="F336" s="164" t="s">
        <v>151</v>
      </c>
      <c r="H336" s="165">
        <v>584.85</v>
      </c>
      <c r="L336" s="162"/>
      <c r="M336" s="166"/>
      <c r="N336" s="167"/>
      <c r="O336" s="167"/>
      <c r="P336" s="167"/>
      <c r="Q336" s="167"/>
      <c r="R336" s="167"/>
      <c r="S336" s="167"/>
      <c r="T336" s="168"/>
      <c r="AT336" s="163" t="s">
        <v>148</v>
      </c>
      <c r="AU336" s="163" t="s">
        <v>146</v>
      </c>
      <c r="AV336" s="15" t="s">
        <v>145</v>
      </c>
      <c r="AW336" s="15" t="s">
        <v>31</v>
      </c>
      <c r="AX336" s="15" t="s">
        <v>77</v>
      </c>
      <c r="AY336" s="163" t="s">
        <v>136</v>
      </c>
    </row>
    <row r="337" spans="1:65" s="2" customFormat="1" ht="14.45" customHeight="1">
      <c r="A337" s="30"/>
      <c r="B337" s="135"/>
      <c r="C337" s="176" t="s">
        <v>431</v>
      </c>
      <c r="D337" s="176" t="s">
        <v>394</v>
      </c>
      <c r="E337" s="177" t="s">
        <v>432</v>
      </c>
      <c r="F337" s="178" t="s">
        <v>433</v>
      </c>
      <c r="G337" s="179" t="s">
        <v>159</v>
      </c>
      <c r="H337" s="180">
        <v>602.52700000000004</v>
      </c>
      <c r="I337" s="181"/>
      <c r="J337" s="181">
        <f>ROUND(I337*H337,2)</f>
        <v>0</v>
      </c>
      <c r="K337" s="178" t="s">
        <v>144</v>
      </c>
      <c r="L337" s="182"/>
      <c r="M337" s="183" t="s">
        <v>3</v>
      </c>
      <c r="N337" s="184" t="s">
        <v>40</v>
      </c>
      <c r="O337" s="144">
        <v>0</v>
      </c>
      <c r="P337" s="144">
        <f>O337*H337</f>
        <v>0</v>
      </c>
      <c r="Q337" s="144">
        <v>6.7400000000000003E-3</v>
      </c>
      <c r="R337" s="144">
        <f>Q337*H337</f>
        <v>4.0610319800000001</v>
      </c>
      <c r="S337" s="144">
        <v>0</v>
      </c>
      <c r="T337" s="145">
        <f>S337*H337</f>
        <v>0</v>
      </c>
      <c r="U337" s="30"/>
      <c r="V337" s="30"/>
      <c r="W337" s="30"/>
      <c r="X337" s="30"/>
      <c r="Y337" s="30"/>
      <c r="Z337" s="30"/>
      <c r="AA337" s="30"/>
      <c r="AB337" s="30"/>
      <c r="AC337" s="30"/>
      <c r="AD337" s="30"/>
      <c r="AE337" s="30"/>
      <c r="AR337" s="146" t="s">
        <v>397</v>
      </c>
      <c r="AT337" s="146" t="s">
        <v>394</v>
      </c>
      <c r="AU337" s="146" t="s">
        <v>146</v>
      </c>
      <c r="AY337" s="18" t="s">
        <v>136</v>
      </c>
      <c r="BE337" s="147">
        <f>IF(N337="základní",J337,0)</f>
        <v>0</v>
      </c>
      <c r="BF337" s="147">
        <f>IF(N337="snížená",J337,0)</f>
        <v>0</v>
      </c>
      <c r="BG337" s="147">
        <f>IF(N337="zákl. přenesená",J337,0)</f>
        <v>0</v>
      </c>
      <c r="BH337" s="147">
        <f>IF(N337="sníž. přenesená",J337,0)</f>
        <v>0</v>
      </c>
      <c r="BI337" s="147">
        <f>IF(N337="nulová",J337,0)</f>
        <v>0</v>
      </c>
      <c r="BJ337" s="18" t="s">
        <v>77</v>
      </c>
      <c r="BK337" s="147">
        <f>ROUND(I337*H337,2)</f>
        <v>0</v>
      </c>
      <c r="BL337" s="18" t="s">
        <v>397</v>
      </c>
      <c r="BM337" s="146" t="s">
        <v>434</v>
      </c>
    </row>
    <row r="338" spans="1:65" s="13" customFormat="1">
      <c r="B338" s="148"/>
      <c r="D338" s="149" t="s">
        <v>148</v>
      </c>
      <c r="E338" s="150" t="s">
        <v>3</v>
      </c>
      <c r="F338" s="151" t="s">
        <v>161</v>
      </c>
      <c r="H338" s="150" t="s">
        <v>3</v>
      </c>
      <c r="L338" s="148"/>
      <c r="M338" s="152"/>
      <c r="N338" s="153"/>
      <c r="O338" s="153"/>
      <c r="P338" s="153"/>
      <c r="Q338" s="153"/>
      <c r="R338" s="153"/>
      <c r="S338" s="153"/>
      <c r="T338" s="154"/>
      <c r="AT338" s="150" t="s">
        <v>148</v>
      </c>
      <c r="AU338" s="150" t="s">
        <v>146</v>
      </c>
      <c r="AV338" s="13" t="s">
        <v>77</v>
      </c>
      <c r="AW338" s="13" t="s">
        <v>31</v>
      </c>
      <c r="AX338" s="13" t="s">
        <v>69</v>
      </c>
      <c r="AY338" s="150" t="s">
        <v>136</v>
      </c>
    </row>
    <row r="339" spans="1:65" s="14" customFormat="1">
      <c r="B339" s="155"/>
      <c r="D339" s="149" t="s">
        <v>148</v>
      </c>
      <c r="E339" s="156" t="s">
        <v>3</v>
      </c>
      <c r="F339" s="157" t="s">
        <v>435</v>
      </c>
      <c r="H339" s="158">
        <v>593.62300000000005</v>
      </c>
      <c r="L339" s="155"/>
      <c r="M339" s="159"/>
      <c r="N339" s="160"/>
      <c r="O339" s="160"/>
      <c r="P339" s="160"/>
      <c r="Q339" s="160"/>
      <c r="R339" s="160"/>
      <c r="S339" s="160"/>
      <c r="T339" s="161"/>
      <c r="AT339" s="156" t="s">
        <v>148</v>
      </c>
      <c r="AU339" s="156" t="s">
        <v>146</v>
      </c>
      <c r="AV339" s="14" t="s">
        <v>79</v>
      </c>
      <c r="AW339" s="14" t="s">
        <v>31</v>
      </c>
      <c r="AX339" s="14" t="s">
        <v>69</v>
      </c>
      <c r="AY339" s="156" t="s">
        <v>136</v>
      </c>
    </row>
    <row r="340" spans="1:65" s="15" customFormat="1">
      <c r="B340" s="162"/>
      <c r="D340" s="149" t="s">
        <v>148</v>
      </c>
      <c r="E340" s="163" t="s">
        <v>3</v>
      </c>
      <c r="F340" s="164" t="s">
        <v>151</v>
      </c>
      <c r="H340" s="165">
        <v>593.62300000000005</v>
      </c>
      <c r="L340" s="162"/>
      <c r="M340" s="166"/>
      <c r="N340" s="167"/>
      <c r="O340" s="167"/>
      <c r="P340" s="167"/>
      <c r="Q340" s="167"/>
      <c r="R340" s="167"/>
      <c r="S340" s="167"/>
      <c r="T340" s="168"/>
      <c r="AT340" s="163" t="s">
        <v>148</v>
      </c>
      <c r="AU340" s="163" t="s">
        <v>146</v>
      </c>
      <c r="AV340" s="15" t="s">
        <v>145</v>
      </c>
      <c r="AW340" s="15" t="s">
        <v>31</v>
      </c>
      <c r="AX340" s="15" t="s">
        <v>77</v>
      </c>
      <c r="AY340" s="163" t="s">
        <v>136</v>
      </c>
    </row>
    <row r="341" spans="1:65" s="14" customFormat="1">
      <c r="B341" s="155"/>
      <c r="D341" s="149" t="s">
        <v>148</v>
      </c>
      <c r="F341" s="157" t="s">
        <v>436</v>
      </c>
      <c r="H341" s="158">
        <v>602.52700000000004</v>
      </c>
      <c r="L341" s="155"/>
      <c r="M341" s="159"/>
      <c r="N341" s="160"/>
      <c r="O341" s="160"/>
      <c r="P341" s="160"/>
      <c r="Q341" s="160"/>
      <c r="R341" s="160"/>
      <c r="S341" s="160"/>
      <c r="T341" s="161"/>
      <c r="AT341" s="156" t="s">
        <v>148</v>
      </c>
      <c r="AU341" s="156" t="s">
        <v>146</v>
      </c>
      <c r="AV341" s="14" t="s">
        <v>79</v>
      </c>
      <c r="AW341" s="14" t="s">
        <v>4</v>
      </c>
      <c r="AX341" s="14" t="s">
        <v>77</v>
      </c>
      <c r="AY341" s="156" t="s">
        <v>136</v>
      </c>
    </row>
    <row r="342" spans="1:65" s="2" customFormat="1" ht="14.45" customHeight="1">
      <c r="A342" s="30"/>
      <c r="B342" s="135"/>
      <c r="C342" s="176" t="s">
        <v>437</v>
      </c>
      <c r="D342" s="176" t="s">
        <v>394</v>
      </c>
      <c r="E342" s="177" t="s">
        <v>438</v>
      </c>
      <c r="F342" s="178" t="s">
        <v>439</v>
      </c>
      <c r="G342" s="179" t="s">
        <v>374</v>
      </c>
      <c r="H342" s="180">
        <v>6</v>
      </c>
      <c r="I342" s="181"/>
      <c r="J342" s="181">
        <f>ROUND(I342*H342,2)</f>
        <v>0</v>
      </c>
      <c r="K342" s="178" t="s">
        <v>144</v>
      </c>
      <c r="L342" s="182"/>
      <c r="M342" s="183" t="s">
        <v>3</v>
      </c>
      <c r="N342" s="184" t="s">
        <v>40</v>
      </c>
      <c r="O342" s="144">
        <v>0</v>
      </c>
      <c r="P342" s="144">
        <f>O342*H342</f>
        <v>0</v>
      </c>
      <c r="Q342" s="144">
        <v>1.72E-3</v>
      </c>
      <c r="R342" s="144">
        <f>Q342*H342</f>
        <v>1.0319999999999999E-2</v>
      </c>
      <c r="S342" s="144">
        <v>0</v>
      </c>
      <c r="T342" s="145">
        <f>S342*H342</f>
        <v>0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146" t="s">
        <v>397</v>
      </c>
      <c r="AT342" s="146" t="s">
        <v>394</v>
      </c>
      <c r="AU342" s="146" t="s">
        <v>146</v>
      </c>
      <c r="AY342" s="18" t="s">
        <v>136</v>
      </c>
      <c r="BE342" s="147">
        <f>IF(N342="základní",J342,0)</f>
        <v>0</v>
      </c>
      <c r="BF342" s="147">
        <f>IF(N342="snížená",J342,0)</f>
        <v>0</v>
      </c>
      <c r="BG342" s="147">
        <f>IF(N342="zákl. přenesená",J342,0)</f>
        <v>0</v>
      </c>
      <c r="BH342" s="147">
        <f>IF(N342="sníž. přenesená",J342,0)</f>
        <v>0</v>
      </c>
      <c r="BI342" s="147">
        <f>IF(N342="nulová",J342,0)</f>
        <v>0</v>
      </c>
      <c r="BJ342" s="18" t="s">
        <v>77</v>
      </c>
      <c r="BK342" s="147">
        <f>ROUND(I342*H342,2)</f>
        <v>0</v>
      </c>
      <c r="BL342" s="18" t="s">
        <v>397</v>
      </c>
      <c r="BM342" s="146" t="s">
        <v>440</v>
      </c>
    </row>
    <row r="343" spans="1:65" s="14" customFormat="1">
      <c r="B343" s="155"/>
      <c r="D343" s="149" t="s">
        <v>148</v>
      </c>
      <c r="E343" s="156" t="s">
        <v>3</v>
      </c>
      <c r="F343" s="157" t="s">
        <v>441</v>
      </c>
      <c r="H343" s="158">
        <v>6</v>
      </c>
      <c r="L343" s="155"/>
      <c r="M343" s="159"/>
      <c r="N343" s="160"/>
      <c r="O343" s="160"/>
      <c r="P343" s="160"/>
      <c r="Q343" s="160"/>
      <c r="R343" s="160"/>
      <c r="S343" s="160"/>
      <c r="T343" s="161"/>
      <c r="AT343" s="156" t="s">
        <v>148</v>
      </c>
      <c r="AU343" s="156" t="s">
        <v>146</v>
      </c>
      <c r="AV343" s="14" t="s">
        <v>79</v>
      </c>
      <c r="AW343" s="14" t="s">
        <v>31</v>
      </c>
      <c r="AX343" s="14" t="s">
        <v>69</v>
      </c>
      <c r="AY343" s="156" t="s">
        <v>136</v>
      </c>
    </row>
    <row r="344" spans="1:65" s="15" customFormat="1">
      <c r="B344" s="162"/>
      <c r="D344" s="149" t="s">
        <v>148</v>
      </c>
      <c r="E344" s="163" t="s">
        <v>3</v>
      </c>
      <c r="F344" s="164" t="s">
        <v>151</v>
      </c>
      <c r="H344" s="165">
        <v>6</v>
      </c>
      <c r="L344" s="162"/>
      <c r="M344" s="166"/>
      <c r="N344" s="167"/>
      <c r="O344" s="167"/>
      <c r="P344" s="167"/>
      <c r="Q344" s="167"/>
      <c r="R344" s="167"/>
      <c r="S344" s="167"/>
      <c r="T344" s="168"/>
      <c r="AT344" s="163" t="s">
        <v>148</v>
      </c>
      <c r="AU344" s="163" t="s">
        <v>146</v>
      </c>
      <c r="AV344" s="15" t="s">
        <v>145</v>
      </c>
      <c r="AW344" s="15" t="s">
        <v>31</v>
      </c>
      <c r="AX344" s="15" t="s">
        <v>77</v>
      </c>
      <c r="AY344" s="163" t="s">
        <v>136</v>
      </c>
    </row>
    <row r="345" spans="1:65" s="2" customFormat="1" ht="24.2" customHeight="1">
      <c r="A345" s="30"/>
      <c r="B345" s="135"/>
      <c r="C345" s="176" t="s">
        <v>442</v>
      </c>
      <c r="D345" s="176" t="s">
        <v>394</v>
      </c>
      <c r="E345" s="177" t="s">
        <v>443</v>
      </c>
      <c r="F345" s="178" t="s">
        <v>444</v>
      </c>
      <c r="G345" s="179" t="s">
        <v>374</v>
      </c>
      <c r="H345" s="180">
        <v>6</v>
      </c>
      <c r="I345" s="181"/>
      <c r="J345" s="181">
        <f>ROUND(I345*H345,2)</f>
        <v>0</v>
      </c>
      <c r="K345" s="178" t="s">
        <v>3</v>
      </c>
      <c r="L345" s="182"/>
      <c r="M345" s="183" t="s">
        <v>3</v>
      </c>
      <c r="N345" s="184" t="s">
        <v>40</v>
      </c>
      <c r="O345" s="144">
        <v>0</v>
      </c>
      <c r="P345" s="144">
        <f>O345*H345</f>
        <v>0</v>
      </c>
      <c r="Q345" s="144">
        <v>2.0999999999999999E-3</v>
      </c>
      <c r="R345" s="144">
        <f>Q345*H345</f>
        <v>1.26E-2</v>
      </c>
      <c r="S345" s="144">
        <v>0</v>
      </c>
      <c r="T345" s="145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46" t="s">
        <v>397</v>
      </c>
      <c r="AT345" s="146" t="s">
        <v>394</v>
      </c>
      <c r="AU345" s="146" t="s">
        <v>146</v>
      </c>
      <c r="AY345" s="18" t="s">
        <v>136</v>
      </c>
      <c r="BE345" s="147">
        <f>IF(N345="základní",J345,0)</f>
        <v>0</v>
      </c>
      <c r="BF345" s="147">
        <f>IF(N345="snížená",J345,0)</f>
        <v>0</v>
      </c>
      <c r="BG345" s="147">
        <f>IF(N345="zákl. přenesená",J345,0)</f>
        <v>0</v>
      </c>
      <c r="BH345" s="147">
        <f>IF(N345="sníž. přenesená",J345,0)</f>
        <v>0</v>
      </c>
      <c r="BI345" s="147">
        <f>IF(N345="nulová",J345,0)</f>
        <v>0</v>
      </c>
      <c r="BJ345" s="18" t="s">
        <v>77</v>
      </c>
      <c r="BK345" s="147">
        <f>ROUND(I345*H345,2)</f>
        <v>0</v>
      </c>
      <c r="BL345" s="18" t="s">
        <v>397</v>
      </c>
      <c r="BM345" s="146" t="s">
        <v>445</v>
      </c>
    </row>
    <row r="346" spans="1:65" s="14" customFormat="1">
      <c r="B346" s="155"/>
      <c r="D346" s="149" t="s">
        <v>148</v>
      </c>
      <c r="E346" s="156" t="s">
        <v>3</v>
      </c>
      <c r="F346" s="157" t="s">
        <v>441</v>
      </c>
      <c r="H346" s="158">
        <v>6</v>
      </c>
      <c r="L346" s="155"/>
      <c r="M346" s="159"/>
      <c r="N346" s="160"/>
      <c r="O346" s="160"/>
      <c r="P346" s="160"/>
      <c r="Q346" s="160"/>
      <c r="R346" s="160"/>
      <c r="S346" s="160"/>
      <c r="T346" s="161"/>
      <c r="AT346" s="156" t="s">
        <v>148</v>
      </c>
      <c r="AU346" s="156" t="s">
        <v>146</v>
      </c>
      <c r="AV346" s="14" t="s">
        <v>79</v>
      </c>
      <c r="AW346" s="14" t="s">
        <v>31</v>
      </c>
      <c r="AX346" s="14" t="s">
        <v>69</v>
      </c>
      <c r="AY346" s="156" t="s">
        <v>136</v>
      </c>
    </row>
    <row r="347" spans="1:65" s="15" customFormat="1">
      <c r="B347" s="162"/>
      <c r="D347" s="149" t="s">
        <v>148</v>
      </c>
      <c r="E347" s="163" t="s">
        <v>3</v>
      </c>
      <c r="F347" s="164" t="s">
        <v>151</v>
      </c>
      <c r="H347" s="165">
        <v>6</v>
      </c>
      <c r="L347" s="162"/>
      <c r="M347" s="166"/>
      <c r="N347" s="167"/>
      <c r="O347" s="167"/>
      <c r="P347" s="167"/>
      <c r="Q347" s="167"/>
      <c r="R347" s="167"/>
      <c r="S347" s="167"/>
      <c r="T347" s="168"/>
      <c r="AT347" s="163" t="s">
        <v>148</v>
      </c>
      <c r="AU347" s="163" t="s">
        <v>146</v>
      </c>
      <c r="AV347" s="15" t="s">
        <v>145</v>
      </c>
      <c r="AW347" s="15" t="s">
        <v>31</v>
      </c>
      <c r="AX347" s="15" t="s">
        <v>77</v>
      </c>
      <c r="AY347" s="163" t="s">
        <v>136</v>
      </c>
    </row>
    <row r="348" spans="1:65" s="2" customFormat="1" ht="14.45" customHeight="1">
      <c r="A348" s="30"/>
      <c r="B348" s="135"/>
      <c r="C348" s="176" t="s">
        <v>446</v>
      </c>
      <c r="D348" s="176" t="s">
        <v>394</v>
      </c>
      <c r="E348" s="177" t="s">
        <v>447</v>
      </c>
      <c r="F348" s="178" t="s">
        <v>448</v>
      </c>
      <c r="G348" s="179" t="s">
        <v>374</v>
      </c>
      <c r="H348" s="180">
        <v>59</v>
      </c>
      <c r="I348" s="181"/>
      <c r="J348" s="181">
        <f>ROUND(I348*H348,2)</f>
        <v>0</v>
      </c>
      <c r="K348" s="178" t="s">
        <v>144</v>
      </c>
      <c r="L348" s="182"/>
      <c r="M348" s="183" t="s">
        <v>3</v>
      </c>
      <c r="N348" s="184" t="s">
        <v>40</v>
      </c>
      <c r="O348" s="144">
        <v>0</v>
      </c>
      <c r="P348" s="144">
        <f>O348*H348</f>
        <v>0</v>
      </c>
      <c r="Q348" s="144">
        <v>8.1999999999999998E-4</v>
      </c>
      <c r="R348" s="144">
        <f>Q348*H348</f>
        <v>4.8379999999999999E-2</v>
      </c>
      <c r="S348" s="144">
        <v>0</v>
      </c>
      <c r="T348" s="145">
        <f>S348*H348</f>
        <v>0</v>
      </c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R348" s="146" t="s">
        <v>397</v>
      </c>
      <c r="AT348" s="146" t="s">
        <v>394</v>
      </c>
      <c r="AU348" s="146" t="s">
        <v>146</v>
      </c>
      <c r="AY348" s="18" t="s">
        <v>136</v>
      </c>
      <c r="BE348" s="147">
        <f>IF(N348="základní",J348,0)</f>
        <v>0</v>
      </c>
      <c r="BF348" s="147">
        <f>IF(N348="snížená",J348,0)</f>
        <v>0</v>
      </c>
      <c r="BG348" s="147">
        <f>IF(N348="zákl. přenesená",J348,0)</f>
        <v>0</v>
      </c>
      <c r="BH348" s="147">
        <f>IF(N348="sníž. přenesená",J348,0)</f>
        <v>0</v>
      </c>
      <c r="BI348" s="147">
        <f>IF(N348="nulová",J348,0)</f>
        <v>0</v>
      </c>
      <c r="BJ348" s="18" t="s">
        <v>77</v>
      </c>
      <c r="BK348" s="147">
        <f>ROUND(I348*H348,2)</f>
        <v>0</v>
      </c>
      <c r="BL348" s="18" t="s">
        <v>397</v>
      </c>
      <c r="BM348" s="146" t="s">
        <v>449</v>
      </c>
    </row>
    <row r="349" spans="1:65" s="14" customFormat="1">
      <c r="B349" s="155"/>
      <c r="D349" s="149" t="s">
        <v>148</v>
      </c>
      <c r="E349" s="156" t="s">
        <v>3</v>
      </c>
      <c r="F349" s="157" t="s">
        <v>450</v>
      </c>
      <c r="H349" s="158">
        <v>49</v>
      </c>
      <c r="L349" s="155"/>
      <c r="M349" s="159"/>
      <c r="N349" s="160"/>
      <c r="O349" s="160"/>
      <c r="P349" s="160"/>
      <c r="Q349" s="160"/>
      <c r="R349" s="160"/>
      <c r="S349" s="160"/>
      <c r="T349" s="161"/>
      <c r="AT349" s="156" t="s">
        <v>148</v>
      </c>
      <c r="AU349" s="156" t="s">
        <v>146</v>
      </c>
      <c r="AV349" s="14" t="s">
        <v>79</v>
      </c>
      <c r="AW349" s="14" t="s">
        <v>31</v>
      </c>
      <c r="AX349" s="14" t="s">
        <v>69</v>
      </c>
      <c r="AY349" s="156" t="s">
        <v>136</v>
      </c>
    </row>
    <row r="350" spans="1:65" s="14" customFormat="1">
      <c r="B350" s="155"/>
      <c r="D350" s="149" t="s">
        <v>148</v>
      </c>
      <c r="E350" s="156" t="s">
        <v>3</v>
      </c>
      <c r="F350" s="157" t="s">
        <v>451</v>
      </c>
      <c r="H350" s="158">
        <v>10</v>
      </c>
      <c r="L350" s="155"/>
      <c r="M350" s="159"/>
      <c r="N350" s="160"/>
      <c r="O350" s="160"/>
      <c r="P350" s="160"/>
      <c r="Q350" s="160"/>
      <c r="R350" s="160"/>
      <c r="S350" s="160"/>
      <c r="T350" s="161"/>
      <c r="AT350" s="156" t="s">
        <v>148</v>
      </c>
      <c r="AU350" s="156" t="s">
        <v>146</v>
      </c>
      <c r="AV350" s="14" t="s">
        <v>79</v>
      </c>
      <c r="AW350" s="14" t="s">
        <v>31</v>
      </c>
      <c r="AX350" s="14" t="s">
        <v>69</v>
      </c>
      <c r="AY350" s="156" t="s">
        <v>136</v>
      </c>
    </row>
    <row r="351" spans="1:65" s="15" customFormat="1">
      <c r="B351" s="162"/>
      <c r="D351" s="149" t="s">
        <v>148</v>
      </c>
      <c r="E351" s="163" t="s">
        <v>3</v>
      </c>
      <c r="F351" s="164" t="s">
        <v>151</v>
      </c>
      <c r="H351" s="165">
        <v>59</v>
      </c>
      <c r="L351" s="162"/>
      <c r="M351" s="166"/>
      <c r="N351" s="167"/>
      <c r="O351" s="167"/>
      <c r="P351" s="167"/>
      <c r="Q351" s="167"/>
      <c r="R351" s="167"/>
      <c r="S351" s="167"/>
      <c r="T351" s="168"/>
      <c r="AT351" s="163" t="s">
        <v>148</v>
      </c>
      <c r="AU351" s="163" t="s">
        <v>146</v>
      </c>
      <c r="AV351" s="15" t="s">
        <v>145</v>
      </c>
      <c r="AW351" s="15" t="s">
        <v>31</v>
      </c>
      <c r="AX351" s="15" t="s">
        <v>77</v>
      </c>
      <c r="AY351" s="163" t="s">
        <v>136</v>
      </c>
    </row>
    <row r="352" spans="1:65" s="2" customFormat="1" ht="37.9" customHeight="1">
      <c r="A352" s="30"/>
      <c r="B352" s="135"/>
      <c r="C352" s="136" t="s">
        <v>349</v>
      </c>
      <c r="D352" s="136" t="s">
        <v>140</v>
      </c>
      <c r="E352" s="137" t="s">
        <v>452</v>
      </c>
      <c r="F352" s="138" t="s">
        <v>453</v>
      </c>
      <c r="G352" s="139" t="s">
        <v>374</v>
      </c>
      <c r="H352" s="140">
        <v>5</v>
      </c>
      <c r="I352" s="141"/>
      <c r="J352" s="141">
        <f>ROUND(I352*H352,2)</f>
        <v>0</v>
      </c>
      <c r="K352" s="138" t="s">
        <v>144</v>
      </c>
      <c r="L352" s="31"/>
      <c r="M352" s="142" t="s">
        <v>3</v>
      </c>
      <c r="N352" s="143" t="s">
        <v>40</v>
      </c>
      <c r="O352" s="144">
        <v>0.90400000000000003</v>
      </c>
      <c r="P352" s="144">
        <f>O352*H352</f>
        <v>4.5200000000000005</v>
      </c>
      <c r="Q352" s="144">
        <v>0</v>
      </c>
      <c r="R352" s="144">
        <f>Q352*H352</f>
        <v>0</v>
      </c>
      <c r="S352" s="144">
        <v>0</v>
      </c>
      <c r="T352" s="145">
        <f>S352*H352</f>
        <v>0</v>
      </c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R352" s="146" t="s">
        <v>145</v>
      </c>
      <c r="AT352" s="146" t="s">
        <v>140</v>
      </c>
      <c r="AU352" s="146" t="s">
        <v>146</v>
      </c>
      <c r="AY352" s="18" t="s">
        <v>136</v>
      </c>
      <c r="BE352" s="147">
        <f>IF(N352="základní",J352,0)</f>
        <v>0</v>
      </c>
      <c r="BF352" s="147">
        <f>IF(N352="snížená",J352,0)</f>
        <v>0</v>
      </c>
      <c r="BG352" s="147">
        <f>IF(N352="zákl. přenesená",J352,0)</f>
        <v>0</v>
      </c>
      <c r="BH352" s="147">
        <f>IF(N352="sníž. přenesená",J352,0)</f>
        <v>0</v>
      </c>
      <c r="BI352" s="147">
        <f>IF(N352="nulová",J352,0)</f>
        <v>0</v>
      </c>
      <c r="BJ352" s="18" t="s">
        <v>77</v>
      </c>
      <c r="BK352" s="147">
        <f>ROUND(I352*H352,2)</f>
        <v>0</v>
      </c>
      <c r="BL352" s="18" t="s">
        <v>145</v>
      </c>
      <c r="BM352" s="146" t="s">
        <v>454</v>
      </c>
    </row>
    <row r="353" spans="1:65" s="14" customFormat="1">
      <c r="B353" s="155"/>
      <c r="D353" s="149" t="s">
        <v>148</v>
      </c>
      <c r="E353" s="156" t="s">
        <v>3</v>
      </c>
      <c r="F353" s="157" t="s">
        <v>455</v>
      </c>
      <c r="H353" s="158">
        <v>3</v>
      </c>
      <c r="L353" s="155"/>
      <c r="M353" s="159"/>
      <c r="N353" s="160"/>
      <c r="O353" s="160"/>
      <c r="P353" s="160"/>
      <c r="Q353" s="160"/>
      <c r="R353" s="160"/>
      <c r="S353" s="160"/>
      <c r="T353" s="161"/>
      <c r="AT353" s="156" t="s">
        <v>148</v>
      </c>
      <c r="AU353" s="156" t="s">
        <v>146</v>
      </c>
      <c r="AV353" s="14" t="s">
        <v>79</v>
      </c>
      <c r="AW353" s="14" t="s">
        <v>31</v>
      </c>
      <c r="AX353" s="14" t="s">
        <v>69</v>
      </c>
      <c r="AY353" s="156" t="s">
        <v>136</v>
      </c>
    </row>
    <row r="354" spans="1:65" s="14" customFormat="1">
      <c r="B354" s="155"/>
      <c r="D354" s="149" t="s">
        <v>148</v>
      </c>
      <c r="E354" s="156" t="s">
        <v>3</v>
      </c>
      <c r="F354" s="157" t="s">
        <v>456</v>
      </c>
      <c r="H354" s="158">
        <v>2</v>
      </c>
      <c r="L354" s="155"/>
      <c r="M354" s="159"/>
      <c r="N354" s="160"/>
      <c r="O354" s="160"/>
      <c r="P354" s="160"/>
      <c r="Q354" s="160"/>
      <c r="R354" s="160"/>
      <c r="S354" s="160"/>
      <c r="T354" s="161"/>
      <c r="AT354" s="156" t="s">
        <v>148</v>
      </c>
      <c r="AU354" s="156" t="s">
        <v>146</v>
      </c>
      <c r="AV354" s="14" t="s">
        <v>79</v>
      </c>
      <c r="AW354" s="14" t="s">
        <v>31</v>
      </c>
      <c r="AX354" s="14" t="s">
        <v>69</v>
      </c>
      <c r="AY354" s="156" t="s">
        <v>136</v>
      </c>
    </row>
    <row r="355" spans="1:65" s="15" customFormat="1">
      <c r="B355" s="162"/>
      <c r="D355" s="149" t="s">
        <v>148</v>
      </c>
      <c r="E355" s="163" t="s">
        <v>3</v>
      </c>
      <c r="F355" s="164" t="s">
        <v>151</v>
      </c>
      <c r="H355" s="165">
        <v>5</v>
      </c>
      <c r="L355" s="162"/>
      <c r="M355" s="166"/>
      <c r="N355" s="167"/>
      <c r="O355" s="167"/>
      <c r="P355" s="167"/>
      <c r="Q355" s="167"/>
      <c r="R355" s="167"/>
      <c r="S355" s="167"/>
      <c r="T355" s="168"/>
      <c r="AT355" s="163" t="s">
        <v>148</v>
      </c>
      <c r="AU355" s="163" t="s">
        <v>146</v>
      </c>
      <c r="AV355" s="15" t="s">
        <v>145</v>
      </c>
      <c r="AW355" s="15" t="s">
        <v>31</v>
      </c>
      <c r="AX355" s="15" t="s">
        <v>77</v>
      </c>
      <c r="AY355" s="163" t="s">
        <v>136</v>
      </c>
    </row>
    <row r="356" spans="1:65" s="2" customFormat="1" ht="24.2" customHeight="1">
      <c r="A356" s="30"/>
      <c r="B356" s="135"/>
      <c r="C356" s="176" t="s">
        <v>457</v>
      </c>
      <c r="D356" s="176" t="s">
        <v>394</v>
      </c>
      <c r="E356" s="177" t="s">
        <v>458</v>
      </c>
      <c r="F356" s="178" t="s">
        <v>459</v>
      </c>
      <c r="G356" s="179" t="s">
        <v>374</v>
      </c>
      <c r="H356" s="180">
        <v>3</v>
      </c>
      <c r="I356" s="181"/>
      <c r="J356" s="181">
        <f>ROUND(I356*H356,2)</f>
        <v>0</v>
      </c>
      <c r="K356" s="178" t="s">
        <v>3</v>
      </c>
      <c r="L356" s="182"/>
      <c r="M356" s="183" t="s">
        <v>3</v>
      </c>
      <c r="N356" s="184" t="s">
        <v>40</v>
      </c>
      <c r="O356" s="144">
        <v>0</v>
      </c>
      <c r="P356" s="144">
        <f>O356*H356</f>
        <v>0</v>
      </c>
      <c r="Q356" s="144">
        <v>6.0000000000000001E-3</v>
      </c>
      <c r="R356" s="144">
        <f>Q356*H356</f>
        <v>1.8000000000000002E-2</v>
      </c>
      <c r="S356" s="144">
        <v>0</v>
      </c>
      <c r="T356" s="145">
        <f>S356*H356</f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46" t="s">
        <v>197</v>
      </c>
      <c r="AT356" s="146" t="s">
        <v>394</v>
      </c>
      <c r="AU356" s="146" t="s">
        <v>146</v>
      </c>
      <c r="AY356" s="18" t="s">
        <v>136</v>
      </c>
      <c r="BE356" s="147">
        <f>IF(N356="základní",J356,0)</f>
        <v>0</v>
      </c>
      <c r="BF356" s="147">
        <f>IF(N356="snížená",J356,0)</f>
        <v>0</v>
      </c>
      <c r="BG356" s="147">
        <f>IF(N356="zákl. přenesená",J356,0)</f>
        <v>0</v>
      </c>
      <c r="BH356" s="147">
        <f>IF(N356="sníž. přenesená",J356,0)</f>
        <v>0</v>
      </c>
      <c r="BI356" s="147">
        <f>IF(N356="nulová",J356,0)</f>
        <v>0</v>
      </c>
      <c r="BJ356" s="18" t="s">
        <v>77</v>
      </c>
      <c r="BK356" s="147">
        <f>ROUND(I356*H356,2)</f>
        <v>0</v>
      </c>
      <c r="BL356" s="18" t="s">
        <v>145</v>
      </c>
      <c r="BM356" s="146" t="s">
        <v>460</v>
      </c>
    </row>
    <row r="357" spans="1:65" s="14" customFormat="1">
      <c r="B357" s="155"/>
      <c r="D357" s="149" t="s">
        <v>148</v>
      </c>
      <c r="E357" s="156" t="s">
        <v>3</v>
      </c>
      <c r="F357" s="157" t="s">
        <v>461</v>
      </c>
      <c r="H357" s="158">
        <v>1</v>
      </c>
      <c r="L357" s="155"/>
      <c r="M357" s="159"/>
      <c r="N357" s="160"/>
      <c r="O357" s="160"/>
      <c r="P357" s="160"/>
      <c r="Q357" s="160"/>
      <c r="R357" s="160"/>
      <c r="S357" s="160"/>
      <c r="T357" s="161"/>
      <c r="AT357" s="156" t="s">
        <v>148</v>
      </c>
      <c r="AU357" s="156" t="s">
        <v>146</v>
      </c>
      <c r="AV357" s="14" t="s">
        <v>79</v>
      </c>
      <c r="AW357" s="14" t="s">
        <v>31</v>
      </c>
      <c r="AX357" s="14" t="s">
        <v>69</v>
      </c>
      <c r="AY357" s="156" t="s">
        <v>136</v>
      </c>
    </row>
    <row r="358" spans="1:65" s="14" customFormat="1">
      <c r="B358" s="155"/>
      <c r="D358" s="149" t="s">
        <v>148</v>
      </c>
      <c r="E358" s="156" t="s">
        <v>3</v>
      </c>
      <c r="F358" s="157" t="s">
        <v>462</v>
      </c>
      <c r="H358" s="158">
        <v>1</v>
      </c>
      <c r="L358" s="155"/>
      <c r="M358" s="159"/>
      <c r="N358" s="160"/>
      <c r="O358" s="160"/>
      <c r="P358" s="160"/>
      <c r="Q358" s="160"/>
      <c r="R358" s="160"/>
      <c r="S358" s="160"/>
      <c r="T358" s="161"/>
      <c r="AT358" s="156" t="s">
        <v>148</v>
      </c>
      <c r="AU358" s="156" t="s">
        <v>146</v>
      </c>
      <c r="AV358" s="14" t="s">
        <v>79</v>
      </c>
      <c r="AW358" s="14" t="s">
        <v>31</v>
      </c>
      <c r="AX358" s="14" t="s">
        <v>69</v>
      </c>
      <c r="AY358" s="156" t="s">
        <v>136</v>
      </c>
    </row>
    <row r="359" spans="1:65" s="14" customFormat="1">
      <c r="B359" s="155"/>
      <c r="D359" s="149" t="s">
        <v>148</v>
      </c>
      <c r="E359" s="156" t="s">
        <v>3</v>
      </c>
      <c r="F359" s="157" t="s">
        <v>463</v>
      </c>
      <c r="H359" s="158">
        <v>1</v>
      </c>
      <c r="L359" s="155"/>
      <c r="M359" s="159"/>
      <c r="N359" s="160"/>
      <c r="O359" s="160"/>
      <c r="P359" s="160"/>
      <c r="Q359" s="160"/>
      <c r="R359" s="160"/>
      <c r="S359" s="160"/>
      <c r="T359" s="161"/>
      <c r="AT359" s="156" t="s">
        <v>148</v>
      </c>
      <c r="AU359" s="156" t="s">
        <v>146</v>
      </c>
      <c r="AV359" s="14" t="s">
        <v>79</v>
      </c>
      <c r="AW359" s="14" t="s">
        <v>31</v>
      </c>
      <c r="AX359" s="14" t="s">
        <v>69</v>
      </c>
      <c r="AY359" s="156" t="s">
        <v>136</v>
      </c>
    </row>
    <row r="360" spans="1:65" s="15" customFormat="1">
      <c r="B360" s="162"/>
      <c r="D360" s="149" t="s">
        <v>148</v>
      </c>
      <c r="E360" s="163" t="s">
        <v>3</v>
      </c>
      <c r="F360" s="164" t="s">
        <v>151</v>
      </c>
      <c r="H360" s="165">
        <v>3</v>
      </c>
      <c r="L360" s="162"/>
      <c r="M360" s="166"/>
      <c r="N360" s="167"/>
      <c r="O360" s="167"/>
      <c r="P360" s="167"/>
      <c r="Q360" s="167"/>
      <c r="R360" s="167"/>
      <c r="S360" s="167"/>
      <c r="T360" s="168"/>
      <c r="AT360" s="163" t="s">
        <v>148</v>
      </c>
      <c r="AU360" s="163" t="s">
        <v>146</v>
      </c>
      <c r="AV360" s="15" t="s">
        <v>145</v>
      </c>
      <c r="AW360" s="15" t="s">
        <v>31</v>
      </c>
      <c r="AX360" s="15" t="s">
        <v>77</v>
      </c>
      <c r="AY360" s="163" t="s">
        <v>136</v>
      </c>
    </row>
    <row r="361" spans="1:65" s="2" customFormat="1" ht="24.2" customHeight="1">
      <c r="A361" s="30"/>
      <c r="B361" s="135"/>
      <c r="C361" s="176" t="s">
        <v>464</v>
      </c>
      <c r="D361" s="176" t="s">
        <v>394</v>
      </c>
      <c r="E361" s="177" t="s">
        <v>465</v>
      </c>
      <c r="F361" s="178" t="s">
        <v>466</v>
      </c>
      <c r="G361" s="179" t="s">
        <v>374</v>
      </c>
      <c r="H361" s="180">
        <v>2</v>
      </c>
      <c r="I361" s="181"/>
      <c r="J361" s="181">
        <f>ROUND(I361*H361,2)</f>
        <v>0</v>
      </c>
      <c r="K361" s="178" t="s">
        <v>3</v>
      </c>
      <c r="L361" s="182"/>
      <c r="M361" s="183" t="s">
        <v>3</v>
      </c>
      <c r="N361" s="184" t="s">
        <v>40</v>
      </c>
      <c r="O361" s="144">
        <v>0</v>
      </c>
      <c r="P361" s="144">
        <f>O361*H361</f>
        <v>0</v>
      </c>
      <c r="Q361" s="144">
        <v>6.1000000000000004E-3</v>
      </c>
      <c r="R361" s="144">
        <f>Q361*H361</f>
        <v>1.2200000000000001E-2</v>
      </c>
      <c r="S361" s="144">
        <v>0</v>
      </c>
      <c r="T361" s="145">
        <f>S361*H361</f>
        <v>0</v>
      </c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R361" s="146" t="s">
        <v>197</v>
      </c>
      <c r="AT361" s="146" t="s">
        <v>394</v>
      </c>
      <c r="AU361" s="146" t="s">
        <v>146</v>
      </c>
      <c r="AY361" s="18" t="s">
        <v>136</v>
      </c>
      <c r="BE361" s="147">
        <f>IF(N361="základní",J361,0)</f>
        <v>0</v>
      </c>
      <c r="BF361" s="147">
        <f>IF(N361="snížená",J361,0)</f>
        <v>0</v>
      </c>
      <c r="BG361" s="147">
        <f>IF(N361="zákl. přenesená",J361,0)</f>
        <v>0</v>
      </c>
      <c r="BH361" s="147">
        <f>IF(N361="sníž. přenesená",J361,0)</f>
        <v>0</v>
      </c>
      <c r="BI361" s="147">
        <f>IF(N361="nulová",J361,0)</f>
        <v>0</v>
      </c>
      <c r="BJ361" s="18" t="s">
        <v>77</v>
      </c>
      <c r="BK361" s="147">
        <f>ROUND(I361*H361,2)</f>
        <v>0</v>
      </c>
      <c r="BL361" s="18" t="s">
        <v>145</v>
      </c>
      <c r="BM361" s="146" t="s">
        <v>467</v>
      </c>
    </row>
    <row r="362" spans="1:65" s="14" customFormat="1">
      <c r="B362" s="155"/>
      <c r="D362" s="149" t="s">
        <v>148</v>
      </c>
      <c r="E362" s="156" t="s">
        <v>3</v>
      </c>
      <c r="F362" s="157" t="s">
        <v>468</v>
      </c>
      <c r="H362" s="158">
        <v>1</v>
      </c>
      <c r="L362" s="155"/>
      <c r="M362" s="159"/>
      <c r="N362" s="160"/>
      <c r="O362" s="160"/>
      <c r="P362" s="160"/>
      <c r="Q362" s="160"/>
      <c r="R362" s="160"/>
      <c r="S362" s="160"/>
      <c r="T362" s="161"/>
      <c r="AT362" s="156" t="s">
        <v>148</v>
      </c>
      <c r="AU362" s="156" t="s">
        <v>146</v>
      </c>
      <c r="AV362" s="14" t="s">
        <v>79</v>
      </c>
      <c r="AW362" s="14" t="s">
        <v>31</v>
      </c>
      <c r="AX362" s="14" t="s">
        <v>69</v>
      </c>
      <c r="AY362" s="156" t="s">
        <v>136</v>
      </c>
    </row>
    <row r="363" spans="1:65" s="14" customFormat="1">
      <c r="B363" s="155"/>
      <c r="D363" s="149" t="s">
        <v>148</v>
      </c>
      <c r="E363" s="156" t="s">
        <v>3</v>
      </c>
      <c r="F363" s="157" t="s">
        <v>469</v>
      </c>
      <c r="H363" s="158">
        <v>1</v>
      </c>
      <c r="L363" s="155"/>
      <c r="M363" s="159"/>
      <c r="N363" s="160"/>
      <c r="O363" s="160"/>
      <c r="P363" s="160"/>
      <c r="Q363" s="160"/>
      <c r="R363" s="160"/>
      <c r="S363" s="160"/>
      <c r="T363" s="161"/>
      <c r="AT363" s="156" t="s">
        <v>148</v>
      </c>
      <c r="AU363" s="156" t="s">
        <v>146</v>
      </c>
      <c r="AV363" s="14" t="s">
        <v>79</v>
      </c>
      <c r="AW363" s="14" t="s">
        <v>31</v>
      </c>
      <c r="AX363" s="14" t="s">
        <v>69</v>
      </c>
      <c r="AY363" s="156" t="s">
        <v>136</v>
      </c>
    </row>
    <row r="364" spans="1:65" s="15" customFormat="1">
      <c r="B364" s="162"/>
      <c r="D364" s="149" t="s">
        <v>148</v>
      </c>
      <c r="E364" s="163" t="s">
        <v>3</v>
      </c>
      <c r="F364" s="164" t="s">
        <v>151</v>
      </c>
      <c r="H364" s="165">
        <v>2</v>
      </c>
      <c r="L364" s="162"/>
      <c r="M364" s="166"/>
      <c r="N364" s="167"/>
      <c r="O364" s="167"/>
      <c r="P364" s="167"/>
      <c r="Q364" s="167"/>
      <c r="R364" s="167"/>
      <c r="S364" s="167"/>
      <c r="T364" s="168"/>
      <c r="AT364" s="163" t="s">
        <v>148</v>
      </c>
      <c r="AU364" s="163" t="s">
        <v>146</v>
      </c>
      <c r="AV364" s="15" t="s">
        <v>145</v>
      </c>
      <c r="AW364" s="15" t="s">
        <v>31</v>
      </c>
      <c r="AX364" s="15" t="s">
        <v>77</v>
      </c>
      <c r="AY364" s="163" t="s">
        <v>136</v>
      </c>
    </row>
    <row r="365" spans="1:65" s="12" customFormat="1" ht="20.85" customHeight="1">
      <c r="B365" s="123"/>
      <c r="D365" s="124" t="s">
        <v>68</v>
      </c>
      <c r="E365" s="133" t="s">
        <v>470</v>
      </c>
      <c r="F365" s="133" t="s">
        <v>471</v>
      </c>
      <c r="J365" s="134">
        <f>BK365</f>
        <v>0</v>
      </c>
      <c r="L365" s="123"/>
      <c r="M365" s="127"/>
      <c r="N365" s="128"/>
      <c r="O365" s="128"/>
      <c r="P365" s="129">
        <f>SUM(P366:P456)</f>
        <v>201.16230000000002</v>
      </c>
      <c r="Q365" s="128"/>
      <c r="R365" s="129">
        <f>SUM(R366:R456)</f>
        <v>6.0179980000000004</v>
      </c>
      <c r="S365" s="128"/>
      <c r="T365" s="130">
        <f>SUM(T366:T456)</f>
        <v>0</v>
      </c>
      <c r="AR365" s="124" t="s">
        <v>77</v>
      </c>
      <c r="AT365" s="131" t="s">
        <v>68</v>
      </c>
      <c r="AU365" s="131" t="s">
        <v>79</v>
      </c>
      <c r="AY365" s="124" t="s">
        <v>136</v>
      </c>
      <c r="BK365" s="132">
        <f>SUM(BK366:BK456)</f>
        <v>0</v>
      </c>
    </row>
    <row r="366" spans="1:65" s="2" customFormat="1" ht="49.15" customHeight="1">
      <c r="A366" s="30"/>
      <c r="B366" s="135"/>
      <c r="C366" s="136" t="s">
        <v>472</v>
      </c>
      <c r="D366" s="136" t="s">
        <v>140</v>
      </c>
      <c r="E366" s="137" t="s">
        <v>473</v>
      </c>
      <c r="F366" s="138" t="s">
        <v>474</v>
      </c>
      <c r="G366" s="139" t="s">
        <v>374</v>
      </c>
      <c r="H366" s="140">
        <v>3</v>
      </c>
      <c r="I366" s="141"/>
      <c r="J366" s="141">
        <f>ROUND(I366*H366,2)</f>
        <v>0</v>
      </c>
      <c r="K366" s="138" t="s">
        <v>144</v>
      </c>
      <c r="L366" s="31"/>
      <c r="M366" s="142" t="s">
        <v>3</v>
      </c>
      <c r="N366" s="143" t="s">
        <v>40</v>
      </c>
      <c r="O366" s="144">
        <v>1.554</v>
      </c>
      <c r="P366" s="144">
        <f>O366*H366</f>
        <v>4.6619999999999999</v>
      </c>
      <c r="Q366" s="144">
        <v>1.6199999999999999E-3</v>
      </c>
      <c r="R366" s="144">
        <f>Q366*H366</f>
        <v>4.8599999999999997E-3</v>
      </c>
      <c r="S366" s="144">
        <v>0</v>
      </c>
      <c r="T366" s="145">
        <f>S366*H366</f>
        <v>0</v>
      </c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  <c r="AR366" s="146" t="s">
        <v>145</v>
      </c>
      <c r="AT366" s="146" t="s">
        <v>140</v>
      </c>
      <c r="AU366" s="146" t="s">
        <v>146</v>
      </c>
      <c r="AY366" s="18" t="s">
        <v>136</v>
      </c>
      <c r="BE366" s="147">
        <f>IF(N366="základní",J366,0)</f>
        <v>0</v>
      </c>
      <c r="BF366" s="147">
        <f>IF(N366="snížená",J366,0)</f>
        <v>0</v>
      </c>
      <c r="BG366" s="147">
        <f>IF(N366="zákl. přenesená",J366,0)</f>
        <v>0</v>
      </c>
      <c r="BH366" s="147">
        <f>IF(N366="sníž. přenesená",J366,0)</f>
        <v>0</v>
      </c>
      <c r="BI366" s="147">
        <f>IF(N366="nulová",J366,0)</f>
        <v>0</v>
      </c>
      <c r="BJ366" s="18" t="s">
        <v>77</v>
      </c>
      <c r="BK366" s="147">
        <f>ROUND(I366*H366,2)</f>
        <v>0</v>
      </c>
      <c r="BL366" s="18" t="s">
        <v>145</v>
      </c>
      <c r="BM366" s="146" t="s">
        <v>475</v>
      </c>
    </row>
    <row r="367" spans="1:65" s="13" customFormat="1">
      <c r="B367" s="148"/>
      <c r="D367" s="149" t="s">
        <v>148</v>
      </c>
      <c r="E367" s="150" t="s">
        <v>3</v>
      </c>
      <c r="F367" s="151" t="s">
        <v>476</v>
      </c>
      <c r="H367" s="150" t="s">
        <v>3</v>
      </c>
      <c r="L367" s="148"/>
      <c r="M367" s="152"/>
      <c r="N367" s="153"/>
      <c r="O367" s="153"/>
      <c r="P367" s="153"/>
      <c r="Q367" s="153"/>
      <c r="R367" s="153"/>
      <c r="S367" s="153"/>
      <c r="T367" s="154"/>
      <c r="AT367" s="150" t="s">
        <v>148</v>
      </c>
      <c r="AU367" s="150" t="s">
        <v>146</v>
      </c>
      <c r="AV367" s="13" t="s">
        <v>77</v>
      </c>
      <c r="AW367" s="13" t="s">
        <v>31</v>
      </c>
      <c r="AX367" s="13" t="s">
        <v>69</v>
      </c>
      <c r="AY367" s="150" t="s">
        <v>136</v>
      </c>
    </row>
    <row r="368" spans="1:65" s="14" customFormat="1">
      <c r="B368" s="155"/>
      <c r="D368" s="149" t="s">
        <v>148</v>
      </c>
      <c r="E368" s="156" t="s">
        <v>3</v>
      </c>
      <c r="F368" s="157" t="s">
        <v>477</v>
      </c>
      <c r="H368" s="158">
        <v>3</v>
      </c>
      <c r="L368" s="155"/>
      <c r="M368" s="159"/>
      <c r="N368" s="160"/>
      <c r="O368" s="160"/>
      <c r="P368" s="160"/>
      <c r="Q368" s="160"/>
      <c r="R368" s="160"/>
      <c r="S368" s="160"/>
      <c r="T368" s="161"/>
      <c r="AT368" s="156" t="s">
        <v>148</v>
      </c>
      <c r="AU368" s="156" t="s">
        <v>146</v>
      </c>
      <c r="AV368" s="14" t="s">
        <v>79</v>
      </c>
      <c r="AW368" s="14" t="s">
        <v>31</v>
      </c>
      <c r="AX368" s="14" t="s">
        <v>69</v>
      </c>
      <c r="AY368" s="156" t="s">
        <v>136</v>
      </c>
    </row>
    <row r="369" spans="1:65" s="15" customFormat="1">
      <c r="B369" s="162"/>
      <c r="D369" s="149" t="s">
        <v>148</v>
      </c>
      <c r="E369" s="163" t="s">
        <v>3</v>
      </c>
      <c r="F369" s="164" t="s">
        <v>151</v>
      </c>
      <c r="H369" s="165">
        <v>3</v>
      </c>
      <c r="L369" s="162"/>
      <c r="M369" s="166"/>
      <c r="N369" s="167"/>
      <c r="O369" s="167"/>
      <c r="P369" s="167"/>
      <c r="Q369" s="167"/>
      <c r="R369" s="167"/>
      <c r="S369" s="167"/>
      <c r="T369" s="168"/>
      <c r="AT369" s="163" t="s">
        <v>148</v>
      </c>
      <c r="AU369" s="163" t="s">
        <v>146</v>
      </c>
      <c r="AV369" s="15" t="s">
        <v>145</v>
      </c>
      <c r="AW369" s="15" t="s">
        <v>31</v>
      </c>
      <c r="AX369" s="15" t="s">
        <v>77</v>
      </c>
      <c r="AY369" s="163" t="s">
        <v>136</v>
      </c>
    </row>
    <row r="370" spans="1:65" s="2" customFormat="1" ht="24.2" customHeight="1">
      <c r="A370" s="30"/>
      <c r="B370" s="135"/>
      <c r="C370" s="176" t="s">
        <v>478</v>
      </c>
      <c r="D370" s="176" t="s">
        <v>394</v>
      </c>
      <c r="E370" s="177" t="s">
        <v>479</v>
      </c>
      <c r="F370" s="178" t="s">
        <v>480</v>
      </c>
      <c r="G370" s="179" t="s">
        <v>374</v>
      </c>
      <c r="H370" s="180">
        <v>3</v>
      </c>
      <c r="I370" s="181"/>
      <c r="J370" s="181">
        <f>ROUND(I370*H370,2)</f>
        <v>0</v>
      </c>
      <c r="K370" s="178" t="s">
        <v>144</v>
      </c>
      <c r="L370" s="182"/>
      <c r="M370" s="183" t="s">
        <v>3</v>
      </c>
      <c r="N370" s="184" t="s">
        <v>40</v>
      </c>
      <c r="O370" s="144">
        <v>0</v>
      </c>
      <c r="P370" s="144">
        <f>O370*H370</f>
        <v>0</v>
      </c>
      <c r="Q370" s="144">
        <v>1.7999999999999999E-2</v>
      </c>
      <c r="R370" s="144">
        <f>Q370*H370</f>
        <v>5.3999999999999992E-2</v>
      </c>
      <c r="S370" s="144">
        <v>0</v>
      </c>
      <c r="T370" s="145">
        <f>S370*H370</f>
        <v>0</v>
      </c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  <c r="AE370" s="30"/>
      <c r="AR370" s="146" t="s">
        <v>197</v>
      </c>
      <c r="AT370" s="146" t="s">
        <v>394</v>
      </c>
      <c r="AU370" s="146" t="s">
        <v>146</v>
      </c>
      <c r="AY370" s="18" t="s">
        <v>136</v>
      </c>
      <c r="BE370" s="147">
        <f>IF(N370="základní",J370,0)</f>
        <v>0</v>
      </c>
      <c r="BF370" s="147">
        <f>IF(N370="snížená",J370,0)</f>
        <v>0</v>
      </c>
      <c r="BG370" s="147">
        <f>IF(N370="zákl. přenesená",J370,0)</f>
        <v>0</v>
      </c>
      <c r="BH370" s="147">
        <f>IF(N370="sníž. přenesená",J370,0)</f>
        <v>0</v>
      </c>
      <c r="BI370" s="147">
        <f>IF(N370="nulová",J370,0)</f>
        <v>0</v>
      </c>
      <c r="BJ370" s="18" t="s">
        <v>77</v>
      </c>
      <c r="BK370" s="147">
        <f>ROUND(I370*H370,2)</f>
        <v>0</v>
      </c>
      <c r="BL370" s="18" t="s">
        <v>145</v>
      </c>
      <c r="BM370" s="146" t="s">
        <v>481</v>
      </c>
    </row>
    <row r="371" spans="1:65" s="13" customFormat="1">
      <c r="B371" s="148"/>
      <c r="D371" s="149" t="s">
        <v>148</v>
      </c>
      <c r="E371" s="150" t="s">
        <v>3</v>
      </c>
      <c r="F371" s="151" t="s">
        <v>476</v>
      </c>
      <c r="H371" s="150" t="s">
        <v>3</v>
      </c>
      <c r="L371" s="148"/>
      <c r="M371" s="152"/>
      <c r="N371" s="153"/>
      <c r="O371" s="153"/>
      <c r="P371" s="153"/>
      <c r="Q371" s="153"/>
      <c r="R371" s="153"/>
      <c r="S371" s="153"/>
      <c r="T371" s="154"/>
      <c r="AT371" s="150" t="s">
        <v>148</v>
      </c>
      <c r="AU371" s="150" t="s">
        <v>146</v>
      </c>
      <c r="AV371" s="13" t="s">
        <v>77</v>
      </c>
      <c r="AW371" s="13" t="s">
        <v>31</v>
      </c>
      <c r="AX371" s="13" t="s">
        <v>69</v>
      </c>
      <c r="AY371" s="150" t="s">
        <v>136</v>
      </c>
    </row>
    <row r="372" spans="1:65" s="14" customFormat="1">
      <c r="B372" s="155"/>
      <c r="D372" s="149" t="s">
        <v>148</v>
      </c>
      <c r="E372" s="156" t="s">
        <v>3</v>
      </c>
      <c r="F372" s="157" t="s">
        <v>477</v>
      </c>
      <c r="H372" s="158">
        <v>3</v>
      </c>
      <c r="L372" s="155"/>
      <c r="M372" s="159"/>
      <c r="N372" s="160"/>
      <c r="O372" s="160"/>
      <c r="P372" s="160"/>
      <c r="Q372" s="160"/>
      <c r="R372" s="160"/>
      <c r="S372" s="160"/>
      <c r="T372" s="161"/>
      <c r="AT372" s="156" t="s">
        <v>148</v>
      </c>
      <c r="AU372" s="156" t="s">
        <v>146</v>
      </c>
      <c r="AV372" s="14" t="s">
        <v>79</v>
      </c>
      <c r="AW372" s="14" t="s">
        <v>31</v>
      </c>
      <c r="AX372" s="14" t="s">
        <v>69</v>
      </c>
      <c r="AY372" s="156" t="s">
        <v>136</v>
      </c>
    </row>
    <row r="373" spans="1:65" s="15" customFormat="1">
      <c r="B373" s="162"/>
      <c r="D373" s="149" t="s">
        <v>148</v>
      </c>
      <c r="E373" s="163" t="s">
        <v>3</v>
      </c>
      <c r="F373" s="164" t="s">
        <v>151</v>
      </c>
      <c r="H373" s="165">
        <v>3</v>
      </c>
      <c r="L373" s="162"/>
      <c r="M373" s="166"/>
      <c r="N373" s="167"/>
      <c r="O373" s="167"/>
      <c r="P373" s="167"/>
      <c r="Q373" s="167"/>
      <c r="R373" s="167"/>
      <c r="S373" s="167"/>
      <c r="T373" s="168"/>
      <c r="AT373" s="163" t="s">
        <v>148</v>
      </c>
      <c r="AU373" s="163" t="s">
        <v>146</v>
      </c>
      <c r="AV373" s="15" t="s">
        <v>145</v>
      </c>
      <c r="AW373" s="15" t="s">
        <v>31</v>
      </c>
      <c r="AX373" s="15" t="s">
        <v>77</v>
      </c>
      <c r="AY373" s="163" t="s">
        <v>136</v>
      </c>
    </row>
    <row r="374" spans="1:65" s="2" customFormat="1" ht="14.45" customHeight="1">
      <c r="A374" s="30"/>
      <c r="B374" s="135"/>
      <c r="C374" s="176" t="s">
        <v>482</v>
      </c>
      <c r="D374" s="176" t="s">
        <v>394</v>
      </c>
      <c r="E374" s="177" t="s">
        <v>483</v>
      </c>
      <c r="F374" s="178" t="s">
        <v>484</v>
      </c>
      <c r="G374" s="179" t="s">
        <v>374</v>
      </c>
      <c r="H374" s="180">
        <v>3</v>
      </c>
      <c r="I374" s="181"/>
      <c r="J374" s="181">
        <f>ROUND(I374*H374,2)</f>
        <v>0</v>
      </c>
      <c r="K374" s="178" t="s">
        <v>144</v>
      </c>
      <c r="L374" s="182"/>
      <c r="M374" s="183" t="s">
        <v>3</v>
      </c>
      <c r="N374" s="184" t="s">
        <v>40</v>
      </c>
      <c r="O374" s="144">
        <v>0</v>
      </c>
      <c r="P374" s="144">
        <f>O374*H374</f>
        <v>0</v>
      </c>
      <c r="Q374" s="144">
        <v>3.5000000000000001E-3</v>
      </c>
      <c r="R374" s="144">
        <f>Q374*H374</f>
        <v>1.0500000000000001E-2</v>
      </c>
      <c r="S374" s="144">
        <v>0</v>
      </c>
      <c r="T374" s="145">
        <f>S374*H374</f>
        <v>0</v>
      </c>
      <c r="U374" s="30"/>
      <c r="V374" s="30"/>
      <c r="W374" s="30"/>
      <c r="X374" s="30"/>
      <c r="Y374" s="30"/>
      <c r="Z374" s="30"/>
      <c r="AA374" s="30"/>
      <c r="AB374" s="30"/>
      <c r="AC374" s="30"/>
      <c r="AD374" s="30"/>
      <c r="AE374" s="30"/>
      <c r="AR374" s="146" t="s">
        <v>397</v>
      </c>
      <c r="AT374" s="146" t="s">
        <v>394</v>
      </c>
      <c r="AU374" s="146" t="s">
        <v>146</v>
      </c>
      <c r="AY374" s="18" t="s">
        <v>136</v>
      </c>
      <c r="BE374" s="147">
        <f>IF(N374="základní",J374,0)</f>
        <v>0</v>
      </c>
      <c r="BF374" s="147">
        <f>IF(N374="snížená",J374,0)</f>
        <v>0</v>
      </c>
      <c r="BG374" s="147">
        <f>IF(N374="zákl. přenesená",J374,0)</f>
        <v>0</v>
      </c>
      <c r="BH374" s="147">
        <f>IF(N374="sníž. přenesená",J374,0)</f>
        <v>0</v>
      </c>
      <c r="BI374" s="147">
        <f>IF(N374="nulová",J374,0)</f>
        <v>0</v>
      </c>
      <c r="BJ374" s="18" t="s">
        <v>77</v>
      </c>
      <c r="BK374" s="147">
        <f>ROUND(I374*H374,2)</f>
        <v>0</v>
      </c>
      <c r="BL374" s="18" t="s">
        <v>397</v>
      </c>
      <c r="BM374" s="146" t="s">
        <v>485</v>
      </c>
    </row>
    <row r="375" spans="1:65" s="14" customFormat="1">
      <c r="B375" s="155"/>
      <c r="D375" s="149" t="s">
        <v>148</v>
      </c>
      <c r="E375" s="156" t="s">
        <v>3</v>
      </c>
      <c r="F375" s="157" t="s">
        <v>486</v>
      </c>
      <c r="H375" s="158">
        <v>3</v>
      </c>
      <c r="L375" s="155"/>
      <c r="M375" s="159"/>
      <c r="N375" s="160"/>
      <c r="O375" s="160"/>
      <c r="P375" s="160"/>
      <c r="Q375" s="160"/>
      <c r="R375" s="160"/>
      <c r="S375" s="160"/>
      <c r="T375" s="161"/>
      <c r="AT375" s="156" t="s">
        <v>148</v>
      </c>
      <c r="AU375" s="156" t="s">
        <v>146</v>
      </c>
      <c r="AV375" s="14" t="s">
        <v>79</v>
      </c>
      <c r="AW375" s="14" t="s">
        <v>31</v>
      </c>
      <c r="AX375" s="14" t="s">
        <v>69</v>
      </c>
      <c r="AY375" s="156" t="s">
        <v>136</v>
      </c>
    </row>
    <row r="376" spans="1:65" s="15" customFormat="1">
      <c r="B376" s="162"/>
      <c r="D376" s="149" t="s">
        <v>148</v>
      </c>
      <c r="E376" s="163" t="s">
        <v>3</v>
      </c>
      <c r="F376" s="164" t="s">
        <v>151</v>
      </c>
      <c r="H376" s="165">
        <v>3</v>
      </c>
      <c r="L376" s="162"/>
      <c r="M376" s="166"/>
      <c r="N376" s="167"/>
      <c r="O376" s="167"/>
      <c r="P376" s="167"/>
      <c r="Q376" s="167"/>
      <c r="R376" s="167"/>
      <c r="S376" s="167"/>
      <c r="T376" s="168"/>
      <c r="AT376" s="163" t="s">
        <v>148</v>
      </c>
      <c r="AU376" s="163" t="s">
        <v>146</v>
      </c>
      <c r="AV376" s="15" t="s">
        <v>145</v>
      </c>
      <c r="AW376" s="15" t="s">
        <v>31</v>
      </c>
      <c r="AX376" s="15" t="s">
        <v>77</v>
      </c>
      <c r="AY376" s="163" t="s">
        <v>136</v>
      </c>
    </row>
    <row r="377" spans="1:65" s="2" customFormat="1" ht="24.2" customHeight="1">
      <c r="A377" s="30"/>
      <c r="B377" s="135"/>
      <c r="C377" s="136" t="s">
        <v>487</v>
      </c>
      <c r="D377" s="136" t="s">
        <v>140</v>
      </c>
      <c r="E377" s="137" t="s">
        <v>488</v>
      </c>
      <c r="F377" s="138" t="s">
        <v>489</v>
      </c>
      <c r="G377" s="139" t="s">
        <v>374</v>
      </c>
      <c r="H377" s="140">
        <v>3</v>
      </c>
      <c r="I377" s="141"/>
      <c r="J377" s="141">
        <f>ROUND(I377*H377,2)</f>
        <v>0</v>
      </c>
      <c r="K377" s="138" t="s">
        <v>144</v>
      </c>
      <c r="L377" s="31"/>
      <c r="M377" s="142" t="s">
        <v>3</v>
      </c>
      <c r="N377" s="143" t="s">
        <v>40</v>
      </c>
      <c r="O377" s="144">
        <v>0.70799999999999996</v>
      </c>
      <c r="P377" s="144">
        <f>O377*H377</f>
        <v>2.1239999999999997</v>
      </c>
      <c r="Q377" s="144">
        <v>3.4000000000000002E-4</v>
      </c>
      <c r="R377" s="144">
        <f>Q377*H377</f>
        <v>1.0200000000000001E-3</v>
      </c>
      <c r="S377" s="144">
        <v>0</v>
      </c>
      <c r="T377" s="145">
        <f>S377*H377</f>
        <v>0</v>
      </c>
      <c r="U377" s="30"/>
      <c r="V377" s="30"/>
      <c r="W377" s="30"/>
      <c r="X377" s="30"/>
      <c r="Y377" s="30"/>
      <c r="Z377" s="30"/>
      <c r="AA377" s="30"/>
      <c r="AB377" s="30"/>
      <c r="AC377" s="30"/>
      <c r="AD377" s="30"/>
      <c r="AE377" s="30"/>
      <c r="AR377" s="146" t="s">
        <v>145</v>
      </c>
      <c r="AT377" s="146" t="s">
        <v>140</v>
      </c>
      <c r="AU377" s="146" t="s">
        <v>146</v>
      </c>
      <c r="AY377" s="18" t="s">
        <v>136</v>
      </c>
      <c r="BE377" s="147">
        <f>IF(N377="základní",J377,0)</f>
        <v>0</v>
      </c>
      <c r="BF377" s="147">
        <f>IF(N377="snížená",J377,0)</f>
        <v>0</v>
      </c>
      <c r="BG377" s="147">
        <f>IF(N377="zákl. přenesená",J377,0)</f>
        <v>0</v>
      </c>
      <c r="BH377" s="147">
        <f>IF(N377="sníž. přenesená",J377,0)</f>
        <v>0</v>
      </c>
      <c r="BI377" s="147">
        <f>IF(N377="nulová",J377,0)</f>
        <v>0</v>
      </c>
      <c r="BJ377" s="18" t="s">
        <v>77</v>
      </c>
      <c r="BK377" s="147">
        <f>ROUND(I377*H377,2)</f>
        <v>0</v>
      </c>
      <c r="BL377" s="18" t="s">
        <v>145</v>
      </c>
      <c r="BM377" s="146" t="s">
        <v>490</v>
      </c>
    </row>
    <row r="378" spans="1:65" s="14" customFormat="1">
      <c r="B378" s="155"/>
      <c r="D378" s="149" t="s">
        <v>148</v>
      </c>
      <c r="E378" s="156" t="s">
        <v>3</v>
      </c>
      <c r="F378" s="157" t="s">
        <v>477</v>
      </c>
      <c r="H378" s="158">
        <v>3</v>
      </c>
      <c r="L378" s="155"/>
      <c r="M378" s="159"/>
      <c r="N378" s="160"/>
      <c r="O378" s="160"/>
      <c r="P378" s="160"/>
      <c r="Q378" s="160"/>
      <c r="R378" s="160"/>
      <c r="S378" s="160"/>
      <c r="T378" s="161"/>
      <c r="AT378" s="156" t="s">
        <v>148</v>
      </c>
      <c r="AU378" s="156" t="s">
        <v>146</v>
      </c>
      <c r="AV378" s="14" t="s">
        <v>79</v>
      </c>
      <c r="AW378" s="14" t="s">
        <v>31</v>
      </c>
      <c r="AX378" s="14" t="s">
        <v>69</v>
      </c>
      <c r="AY378" s="156" t="s">
        <v>136</v>
      </c>
    </row>
    <row r="379" spans="1:65" s="15" customFormat="1">
      <c r="B379" s="162"/>
      <c r="D379" s="149" t="s">
        <v>148</v>
      </c>
      <c r="E379" s="163" t="s">
        <v>3</v>
      </c>
      <c r="F379" s="164" t="s">
        <v>151</v>
      </c>
      <c r="H379" s="165">
        <v>3</v>
      </c>
      <c r="L379" s="162"/>
      <c r="M379" s="166"/>
      <c r="N379" s="167"/>
      <c r="O379" s="167"/>
      <c r="P379" s="167"/>
      <c r="Q379" s="167"/>
      <c r="R379" s="167"/>
      <c r="S379" s="167"/>
      <c r="T379" s="168"/>
      <c r="AT379" s="163" t="s">
        <v>148</v>
      </c>
      <c r="AU379" s="163" t="s">
        <v>146</v>
      </c>
      <c r="AV379" s="15" t="s">
        <v>145</v>
      </c>
      <c r="AW379" s="15" t="s">
        <v>31</v>
      </c>
      <c r="AX379" s="15" t="s">
        <v>77</v>
      </c>
      <c r="AY379" s="163" t="s">
        <v>136</v>
      </c>
    </row>
    <row r="380" spans="1:65" s="2" customFormat="1" ht="24.2" customHeight="1">
      <c r="A380" s="30"/>
      <c r="B380" s="135"/>
      <c r="C380" s="176" t="s">
        <v>491</v>
      </c>
      <c r="D380" s="176" t="s">
        <v>394</v>
      </c>
      <c r="E380" s="177" t="s">
        <v>492</v>
      </c>
      <c r="F380" s="178" t="s">
        <v>493</v>
      </c>
      <c r="G380" s="179" t="s">
        <v>374</v>
      </c>
      <c r="H380" s="180">
        <v>3</v>
      </c>
      <c r="I380" s="181"/>
      <c r="J380" s="181">
        <f>ROUND(I380*H380,2)</f>
        <v>0</v>
      </c>
      <c r="K380" s="178" t="s">
        <v>144</v>
      </c>
      <c r="L380" s="182"/>
      <c r="M380" s="183" t="s">
        <v>3</v>
      </c>
      <c r="N380" s="184" t="s">
        <v>40</v>
      </c>
      <c r="O380" s="144">
        <v>0</v>
      </c>
      <c r="P380" s="144">
        <f>O380*H380</f>
        <v>0</v>
      </c>
      <c r="Q380" s="144">
        <v>4.8000000000000001E-2</v>
      </c>
      <c r="R380" s="144">
        <f>Q380*H380</f>
        <v>0.14400000000000002</v>
      </c>
      <c r="S380" s="144">
        <v>0</v>
      </c>
      <c r="T380" s="145">
        <f>S380*H380</f>
        <v>0</v>
      </c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R380" s="146" t="s">
        <v>197</v>
      </c>
      <c r="AT380" s="146" t="s">
        <v>394</v>
      </c>
      <c r="AU380" s="146" t="s">
        <v>146</v>
      </c>
      <c r="AY380" s="18" t="s">
        <v>136</v>
      </c>
      <c r="BE380" s="147">
        <f>IF(N380="základní",J380,0)</f>
        <v>0</v>
      </c>
      <c r="BF380" s="147">
        <f>IF(N380="snížená",J380,0)</f>
        <v>0</v>
      </c>
      <c r="BG380" s="147">
        <f>IF(N380="zákl. přenesená",J380,0)</f>
        <v>0</v>
      </c>
      <c r="BH380" s="147">
        <f>IF(N380="sníž. přenesená",J380,0)</f>
        <v>0</v>
      </c>
      <c r="BI380" s="147">
        <f>IF(N380="nulová",J380,0)</f>
        <v>0</v>
      </c>
      <c r="BJ380" s="18" t="s">
        <v>77</v>
      </c>
      <c r="BK380" s="147">
        <f>ROUND(I380*H380,2)</f>
        <v>0</v>
      </c>
      <c r="BL380" s="18" t="s">
        <v>145</v>
      </c>
      <c r="BM380" s="146" t="s">
        <v>494</v>
      </c>
    </row>
    <row r="381" spans="1:65" s="14" customFormat="1">
      <c r="B381" s="155"/>
      <c r="D381" s="149" t="s">
        <v>148</v>
      </c>
      <c r="E381" s="156" t="s">
        <v>3</v>
      </c>
      <c r="F381" s="157" t="s">
        <v>477</v>
      </c>
      <c r="H381" s="158">
        <v>3</v>
      </c>
      <c r="L381" s="155"/>
      <c r="M381" s="159"/>
      <c r="N381" s="160"/>
      <c r="O381" s="160"/>
      <c r="P381" s="160"/>
      <c r="Q381" s="160"/>
      <c r="R381" s="160"/>
      <c r="S381" s="160"/>
      <c r="T381" s="161"/>
      <c r="AT381" s="156" t="s">
        <v>148</v>
      </c>
      <c r="AU381" s="156" t="s">
        <v>146</v>
      </c>
      <c r="AV381" s="14" t="s">
        <v>79</v>
      </c>
      <c r="AW381" s="14" t="s">
        <v>31</v>
      </c>
      <c r="AX381" s="14" t="s">
        <v>69</v>
      </c>
      <c r="AY381" s="156" t="s">
        <v>136</v>
      </c>
    </row>
    <row r="382" spans="1:65" s="15" customFormat="1">
      <c r="B382" s="162"/>
      <c r="D382" s="149" t="s">
        <v>148</v>
      </c>
      <c r="E382" s="163" t="s">
        <v>3</v>
      </c>
      <c r="F382" s="164" t="s">
        <v>151</v>
      </c>
      <c r="H382" s="165">
        <v>3</v>
      </c>
      <c r="L382" s="162"/>
      <c r="M382" s="166"/>
      <c r="N382" s="167"/>
      <c r="O382" s="167"/>
      <c r="P382" s="167"/>
      <c r="Q382" s="167"/>
      <c r="R382" s="167"/>
      <c r="S382" s="167"/>
      <c r="T382" s="168"/>
      <c r="AT382" s="163" t="s">
        <v>148</v>
      </c>
      <c r="AU382" s="163" t="s">
        <v>146</v>
      </c>
      <c r="AV382" s="15" t="s">
        <v>145</v>
      </c>
      <c r="AW382" s="15" t="s">
        <v>31</v>
      </c>
      <c r="AX382" s="15" t="s">
        <v>77</v>
      </c>
      <c r="AY382" s="163" t="s">
        <v>136</v>
      </c>
    </row>
    <row r="383" spans="1:65" s="2" customFormat="1" ht="49.15" customHeight="1">
      <c r="A383" s="30"/>
      <c r="B383" s="135"/>
      <c r="C383" s="136" t="s">
        <v>495</v>
      </c>
      <c r="D383" s="136" t="s">
        <v>140</v>
      </c>
      <c r="E383" s="137" t="s">
        <v>496</v>
      </c>
      <c r="F383" s="138" t="s">
        <v>497</v>
      </c>
      <c r="G383" s="139" t="s">
        <v>374</v>
      </c>
      <c r="H383" s="140">
        <v>1</v>
      </c>
      <c r="I383" s="141"/>
      <c r="J383" s="141">
        <f>ROUND(I383*H383,2)</f>
        <v>0</v>
      </c>
      <c r="K383" s="138" t="s">
        <v>144</v>
      </c>
      <c r="L383" s="31"/>
      <c r="M383" s="142" t="s">
        <v>3</v>
      </c>
      <c r="N383" s="143" t="s">
        <v>40</v>
      </c>
      <c r="O383" s="144">
        <v>1.8660000000000001</v>
      </c>
      <c r="P383" s="144">
        <f>O383*H383</f>
        <v>1.8660000000000001</v>
      </c>
      <c r="Q383" s="144">
        <v>1.65E-3</v>
      </c>
      <c r="R383" s="144">
        <f>Q383*H383</f>
        <v>1.65E-3</v>
      </c>
      <c r="S383" s="144">
        <v>0</v>
      </c>
      <c r="T383" s="145">
        <f>S383*H383</f>
        <v>0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146" t="s">
        <v>145</v>
      </c>
      <c r="AT383" s="146" t="s">
        <v>140</v>
      </c>
      <c r="AU383" s="146" t="s">
        <v>146</v>
      </c>
      <c r="AY383" s="18" t="s">
        <v>136</v>
      </c>
      <c r="BE383" s="147">
        <f>IF(N383="základní",J383,0)</f>
        <v>0</v>
      </c>
      <c r="BF383" s="147">
        <f>IF(N383="snížená",J383,0)</f>
        <v>0</v>
      </c>
      <c r="BG383" s="147">
        <f>IF(N383="zákl. přenesená",J383,0)</f>
        <v>0</v>
      </c>
      <c r="BH383" s="147">
        <f>IF(N383="sníž. přenesená",J383,0)</f>
        <v>0</v>
      </c>
      <c r="BI383" s="147">
        <f>IF(N383="nulová",J383,0)</f>
        <v>0</v>
      </c>
      <c r="BJ383" s="18" t="s">
        <v>77</v>
      </c>
      <c r="BK383" s="147">
        <f>ROUND(I383*H383,2)</f>
        <v>0</v>
      </c>
      <c r="BL383" s="18" t="s">
        <v>145</v>
      </c>
      <c r="BM383" s="146" t="s">
        <v>498</v>
      </c>
    </row>
    <row r="384" spans="1:65" s="14" customFormat="1">
      <c r="B384" s="155"/>
      <c r="D384" s="149" t="s">
        <v>148</v>
      </c>
      <c r="E384" s="156" t="s">
        <v>3</v>
      </c>
      <c r="F384" s="157" t="s">
        <v>499</v>
      </c>
      <c r="H384" s="158">
        <v>1</v>
      </c>
      <c r="L384" s="155"/>
      <c r="M384" s="159"/>
      <c r="N384" s="160"/>
      <c r="O384" s="160"/>
      <c r="P384" s="160"/>
      <c r="Q384" s="160"/>
      <c r="R384" s="160"/>
      <c r="S384" s="160"/>
      <c r="T384" s="161"/>
      <c r="AT384" s="156" t="s">
        <v>148</v>
      </c>
      <c r="AU384" s="156" t="s">
        <v>146</v>
      </c>
      <c r="AV384" s="14" t="s">
        <v>79</v>
      </c>
      <c r="AW384" s="14" t="s">
        <v>31</v>
      </c>
      <c r="AX384" s="14" t="s">
        <v>69</v>
      </c>
      <c r="AY384" s="156" t="s">
        <v>136</v>
      </c>
    </row>
    <row r="385" spans="1:65" s="15" customFormat="1">
      <c r="B385" s="162"/>
      <c r="D385" s="149" t="s">
        <v>148</v>
      </c>
      <c r="E385" s="163" t="s">
        <v>3</v>
      </c>
      <c r="F385" s="164" t="s">
        <v>151</v>
      </c>
      <c r="H385" s="165">
        <v>1</v>
      </c>
      <c r="L385" s="162"/>
      <c r="M385" s="166"/>
      <c r="N385" s="167"/>
      <c r="O385" s="167"/>
      <c r="P385" s="167"/>
      <c r="Q385" s="167"/>
      <c r="R385" s="167"/>
      <c r="S385" s="167"/>
      <c r="T385" s="168"/>
      <c r="AT385" s="163" t="s">
        <v>148</v>
      </c>
      <c r="AU385" s="163" t="s">
        <v>146</v>
      </c>
      <c r="AV385" s="15" t="s">
        <v>145</v>
      </c>
      <c r="AW385" s="15" t="s">
        <v>31</v>
      </c>
      <c r="AX385" s="15" t="s">
        <v>77</v>
      </c>
      <c r="AY385" s="163" t="s">
        <v>136</v>
      </c>
    </row>
    <row r="386" spans="1:65" s="2" customFormat="1" ht="24.2" customHeight="1">
      <c r="A386" s="30"/>
      <c r="B386" s="135"/>
      <c r="C386" s="176" t="s">
        <v>500</v>
      </c>
      <c r="D386" s="176" t="s">
        <v>394</v>
      </c>
      <c r="E386" s="177" t="s">
        <v>501</v>
      </c>
      <c r="F386" s="178" t="s">
        <v>502</v>
      </c>
      <c r="G386" s="179" t="s">
        <v>374</v>
      </c>
      <c r="H386" s="180">
        <v>1</v>
      </c>
      <c r="I386" s="181"/>
      <c r="J386" s="181">
        <f>ROUND(I386*H386,2)</f>
        <v>0</v>
      </c>
      <c r="K386" s="178" t="s">
        <v>144</v>
      </c>
      <c r="L386" s="182"/>
      <c r="M386" s="183" t="s">
        <v>3</v>
      </c>
      <c r="N386" s="184" t="s">
        <v>40</v>
      </c>
      <c r="O386" s="144">
        <v>0</v>
      </c>
      <c r="P386" s="144">
        <f>O386*H386</f>
        <v>0</v>
      </c>
      <c r="Q386" s="144">
        <v>2.3E-2</v>
      </c>
      <c r="R386" s="144">
        <f>Q386*H386</f>
        <v>2.3E-2</v>
      </c>
      <c r="S386" s="144">
        <v>0</v>
      </c>
      <c r="T386" s="145">
        <f>S386*H386</f>
        <v>0</v>
      </c>
      <c r="U386" s="30"/>
      <c r="V386" s="30"/>
      <c r="W386" s="30"/>
      <c r="X386" s="30"/>
      <c r="Y386" s="30"/>
      <c r="Z386" s="30"/>
      <c r="AA386" s="30"/>
      <c r="AB386" s="30"/>
      <c r="AC386" s="30"/>
      <c r="AD386" s="30"/>
      <c r="AE386" s="30"/>
      <c r="AR386" s="146" t="s">
        <v>197</v>
      </c>
      <c r="AT386" s="146" t="s">
        <v>394</v>
      </c>
      <c r="AU386" s="146" t="s">
        <v>146</v>
      </c>
      <c r="AY386" s="18" t="s">
        <v>136</v>
      </c>
      <c r="BE386" s="147">
        <f>IF(N386="základní",J386,0)</f>
        <v>0</v>
      </c>
      <c r="BF386" s="147">
        <f>IF(N386="snížená",J386,0)</f>
        <v>0</v>
      </c>
      <c r="BG386" s="147">
        <f>IF(N386="zákl. přenesená",J386,0)</f>
        <v>0</v>
      </c>
      <c r="BH386" s="147">
        <f>IF(N386="sníž. přenesená",J386,0)</f>
        <v>0</v>
      </c>
      <c r="BI386" s="147">
        <f>IF(N386="nulová",J386,0)</f>
        <v>0</v>
      </c>
      <c r="BJ386" s="18" t="s">
        <v>77</v>
      </c>
      <c r="BK386" s="147">
        <f>ROUND(I386*H386,2)</f>
        <v>0</v>
      </c>
      <c r="BL386" s="18" t="s">
        <v>145</v>
      </c>
      <c r="BM386" s="146" t="s">
        <v>503</v>
      </c>
    </row>
    <row r="387" spans="1:65" s="14" customFormat="1">
      <c r="B387" s="155"/>
      <c r="D387" s="149" t="s">
        <v>148</v>
      </c>
      <c r="E387" s="156" t="s">
        <v>3</v>
      </c>
      <c r="F387" s="157" t="s">
        <v>499</v>
      </c>
      <c r="H387" s="158">
        <v>1</v>
      </c>
      <c r="L387" s="155"/>
      <c r="M387" s="159"/>
      <c r="N387" s="160"/>
      <c r="O387" s="160"/>
      <c r="P387" s="160"/>
      <c r="Q387" s="160"/>
      <c r="R387" s="160"/>
      <c r="S387" s="160"/>
      <c r="T387" s="161"/>
      <c r="AT387" s="156" t="s">
        <v>148</v>
      </c>
      <c r="AU387" s="156" t="s">
        <v>146</v>
      </c>
      <c r="AV387" s="14" t="s">
        <v>79</v>
      </c>
      <c r="AW387" s="14" t="s">
        <v>31</v>
      </c>
      <c r="AX387" s="14" t="s">
        <v>69</v>
      </c>
      <c r="AY387" s="156" t="s">
        <v>136</v>
      </c>
    </row>
    <row r="388" spans="1:65" s="15" customFormat="1">
      <c r="B388" s="162"/>
      <c r="D388" s="149" t="s">
        <v>148</v>
      </c>
      <c r="E388" s="163" t="s">
        <v>3</v>
      </c>
      <c r="F388" s="164" t="s">
        <v>151</v>
      </c>
      <c r="H388" s="165">
        <v>1</v>
      </c>
      <c r="L388" s="162"/>
      <c r="M388" s="166"/>
      <c r="N388" s="167"/>
      <c r="O388" s="167"/>
      <c r="P388" s="167"/>
      <c r="Q388" s="167"/>
      <c r="R388" s="167"/>
      <c r="S388" s="167"/>
      <c r="T388" s="168"/>
      <c r="AT388" s="163" t="s">
        <v>148</v>
      </c>
      <c r="AU388" s="163" t="s">
        <v>146</v>
      </c>
      <c r="AV388" s="15" t="s">
        <v>145</v>
      </c>
      <c r="AW388" s="15" t="s">
        <v>31</v>
      </c>
      <c r="AX388" s="15" t="s">
        <v>77</v>
      </c>
      <c r="AY388" s="163" t="s">
        <v>136</v>
      </c>
    </row>
    <row r="389" spans="1:65" s="2" customFormat="1" ht="49.15" customHeight="1">
      <c r="A389" s="30"/>
      <c r="B389" s="135"/>
      <c r="C389" s="136" t="s">
        <v>504</v>
      </c>
      <c r="D389" s="136" t="s">
        <v>140</v>
      </c>
      <c r="E389" s="137" t="s">
        <v>505</v>
      </c>
      <c r="F389" s="138" t="s">
        <v>506</v>
      </c>
      <c r="G389" s="139" t="s">
        <v>374</v>
      </c>
      <c r="H389" s="140">
        <v>2</v>
      </c>
      <c r="I389" s="141"/>
      <c r="J389" s="141">
        <f>ROUND(I389*H389,2)</f>
        <v>0</v>
      </c>
      <c r="K389" s="138" t="s">
        <v>144</v>
      </c>
      <c r="L389" s="31"/>
      <c r="M389" s="142" t="s">
        <v>3</v>
      </c>
      <c r="N389" s="143" t="s">
        <v>40</v>
      </c>
      <c r="O389" s="144">
        <v>2.1280000000000001</v>
      </c>
      <c r="P389" s="144">
        <f>O389*H389</f>
        <v>4.2560000000000002</v>
      </c>
      <c r="Q389" s="144">
        <v>2.96E-3</v>
      </c>
      <c r="R389" s="144">
        <f>Q389*H389</f>
        <v>5.9199999999999999E-3</v>
      </c>
      <c r="S389" s="144">
        <v>0</v>
      </c>
      <c r="T389" s="145">
        <f>S389*H389</f>
        <v>0</v>
      </c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R389" s="146" t="s">
        <v>145</v>
      </c>
      <c r="AT389" s="146" t="s">
        <v>140</v>
      </c>
      <c r="AU389" s="146" t="s">
        <v>146</v>
      </c>
      <c r="AY389" s="18" t="s">
        <v>136</v>
      </c>
      <c r="BE389" s="147">
        <f>IF(N389="základní",J389,0)</f>
        <v>0</v>
      </c>
      <c r="BF389" s="147">
        <f>IF(N389="snížená",J389,0)</f>
        <v>0</v>
      </c>
      <c r="BG389" s="147">
        <f>IF(N389="zákl. přenesená",J389,0)</f>
        <v>0</v>
      </c>
      <c r="BH389" s="147">
        <f>IF(N389="sníž. přenesená",J389,0)</f>
        <v>0</v>
      </c>
      <c r="BI389" s="147">
        <f>IF(N389="nulová",J389,0)</f>
        <v>0</v>
      </c>
      <c r="BJ389" s="18" t="s">
        <v>77</v>
      </c>
      <c r="BK389" s="147">
        <f>ROUND(I389*H389,2)</f>
        <v>0</v>
      </c>
      <c r="BL389" s="18" t="s">
        <v>145</v>
      </c>
      <c r="BM389" s="146" t="s">
        <v>507</v>
      </c>
    </row>
    <row r="390" spans="1:65" s="14" customFormat="1">
      <c r="B390" s="155"/>
      <c r="D390" s="149" t="s">
        <v>148</v>
      </c>
      <c r="E390" s="156" t="s">
        <v>3</v>
      </c>
      <c r="F390" s="157" t="s">
        <v>508</v>
      </c>
      <c r="H390" s="158">
        <v>2</v>
      </c>
      <c r="L390" s="155"/>
      <c r="M390" s="159"/>
      <c r="N390" s="160"/>
      <c r="O390" s="160"/>
      <c r="P390" s="160"/>
      <c r="Q390" s="160"/>
      <c r="R390" s="160"/>
      <c r="S390" s="160"/>
      <c r="T390" s="161"/>
      <c r="AT390" s="156" t="s">
        <v>148</v>
      </c>
      <c r="AU390" s="156" t="s">
        <v>146</v>
      </c>
      <c r="AV390" s="14" t="s">
        <v>79</v>
      </c>
      <c r="AW390" s="14" t="s">
        <v>31</v>
      </c>
      <c r="AX390" s="14" t="s">
        <v>69</v>
      </c>
      <c r="AY390" s="156" t="s">
        <v>136</v>
      </c>
    </row>
    <row r="391" spans="1:65" s="15" customFormat="1">
      <c r="B391" s="162"/>
      <c r="D391" s="149" t="s">
        <v>148</v>
      </c>
      <c r="E391" s="163" t="s">
        <v>3</v>
      </c>
      <c r="F391" s="164" t="s">
        <v>151</v>
      </c>
      <c r="H391" s="165">
        <v>2</v>
      </c>
      <c r="L391" s="162"/>
      <c r="M391" s="166"/>
      <c r="N391" s="167"/>
      <c r="O391" s="167"/>
      <c r="P391" s="167"/>
      <c r="Q391" s="167"/>
      <c r="R391" s="167"/>
      <c r="S391" s="167"/>
      <c r="T391" s="168"/>
      <c r="AT391" s="163" t="s">
        <v>148</v>
      </c>
      <c r="AU391" s="163" t="s">
        <v>146</v>
      </c>
      <c r="AV391" s="15" t="s">
        <v>145</v>
      </c>
      <c r="AW391" s="15" t="s">
        <v>31</v>
      </c>
      <c r="AX391" s="15" t="s">
        <v>77</v>
      </c>
      <c r="AY391" s="163" t="s">
        <v>136</v>
      </c>
    </row>
    <row r="392" spans="1:65" s="2" customFormat="1" ht="24.2" customHeight="1">
      <c r="A392" s="30"/>
      <c r="B392" s="135"/>
      <c r="C392" s="176" t="s">
        <v>509</v>
      </c>
      <c r="D392" s="176" t="s">
        <v>394</v>
      </c>
      <c r="E392" s="177" t="s">
        <v>510</v>
      </c>
      <c r="F392" s="178" t="s">
        <v>511</v>
      </c>
      <c r="G392" s="179" t="s">
        <v>374</v>
      </c>
      <c r="H392" s="180">
        <v>2</v>
      </c>
      <c r="I392" s="181"/>
      <c r="J392" s="181">
        <f>ROUND(I392*H392,2)</f>
        <v>0</v>
      </c>
      <c r="K392" s="178" t="s">
        <v>144</v>
      </c>
      <c r="L392" s="182"/>
      <c r="M392" s="183" t="s">
        <v>3</v>
      </c>
      <c r="N392" s="184" t="s">
        <v>40</v>
      </c>
      <c r="O392" s="144">
        <v>0</v>
      </c>
      <c r="P392" s="144">
        <f>O392*H392</f>
        <v>0</v>
      </c>
      <c r="Q392" s="144">
        <v>4.5999999999999999E-2</v>
      </c>
      <c r="R392" s="144">
        <f>Q392*H392</f>
        <v>9.1999999999999998E-2</v>
      </c>
      <c r="S392" s="144">
        <v>0</v>
      </c>
      <c r="T392" s="145">
        <f>S392*H392</f>
        <v>0</v>
      </c>
      <c r="U392" s="30"/>
      <c r="V392" s="30"/>
      <c r="W392" s="30"/>
      <c r="X392" s="30"/>
      <c r="Y392" s="30"/>
      <c r="Z392" s="30"/>
      <c r="AA392" s="30"/>
      <c r="AB392" s="30"/>
      <c r="AC392" s="30"/>
      <c r="AD392" s="30"/>
      <c r="AE392" s="30"/>
      <c r="AR392" s="146" t="s">
        <v>197</v>
      </c>
      <c r="AT392" s="146" t="s">
        <v>394</v>
      </c>
      <c r="AU392" s="146" t="s">
        <v>146</v>
      </c>
      <c r="AY392" s="18" t="s">
        <v>136</v>
      </c>
      <c r="BE392" s="147">
        <f>IF(N392="základní",J392,0)</f>
        <v>0</v>
      </c>
      <c r="BF392" s="147">
        <f>IF(N392="snížená",J392,0)</f>
        <v>0</v>
      </c>
      <c r="BG392" s="147">
        <f>IF(N392="zákl. přenesená",J392,0)</f>
        <v>0</v>
      </c>
      <c r="BH392" s="147">
        <f>IF(N392="sníž. přenesená",J392,0)</f>
        <v>0</v>
      </c>
      <c r="BI392" s="147">
        <f>IF(N392="nulová",J392,0)</f>
        <v>0</v>
      </c>
      <c r="BJ392" s="18" t="s">
        <v>77</v>
      </c>
      <c r="BK392" s="147">
        <f>ROUND(I392*H392,2)</f>
        <v>0</v>
      </c>
      <c r="BL392" s="18" t="s">
        <v>145</v>
      </c>
      <c r="BM392" s="146" t="s">
        <v>512</v>
      </c>
    </row>
    <row r="393" spans="1:65" s="14" customFormat="1">
      <c r="B393" s="155"/>
      <c r="D393" s="149" t="s">
        <v>148</v>
      </c>
      <c r="E393" s="156" t="s">
        <v>3</v>
      </c>
      <c r="F393" s="157" t="s">
        <v>508</v>
      </c>
      <c r="H393" s="158">
        <v>2</v>
      </c>
      <c r="L393" s="155"/>
      <c r="M393" s="159"/>
      <c r="N393" s="160"/>
      <c r="O393" s="160"/>
      <c r="P393" s="160"/>
      <c r="Q393" s="160"/>
      <c r="R393" s="160"/>
      <c r="S393" s="160"/>
      <c r="T393" s="161"/>
      <c r="AT393" s="156" t="s">
        <v>148</v>
      </c>
      <c r="AU393" s="156" t="s">
        <v>146</v>
      </c>
      <c r="AV393" s="14" t="s">
        <v>79</v>
      </c>
      <c r="AW393" s="14" t="s">
        <v>31</v>
      </c>
      <c r="AX393" s="14" t="s">
        <v>69</v>
      </c>
      <c r="AY393" s="156" t="s">
        <v>136</v>
      </c>
    </row>
    <row r="394" spans="1:65" s="15" customFormat="1">
      <c r="B394" s="162"/>
      <c r="D394" s="149" t="s">
        <v>148</v>
      </c>
      <c r="E394" s="163" t="s">
        <v>3</v>
      </c>
      <c r="F394" s="164" t="s">
        <v>151</v>
      </c>
      <c r="H394" s="165">
        <v>2</v>
      </c>
      <c r="L394" s="162"/>
      <c r="M394" s="166"/>
      <c r="N394" s="167"/>
      <c r="O394" s="167"/>
      <c r="P394" s="167"/>
      <c r="Q394" s="167"/>
      <c r="R394" s="167"/>
      <c r="S394" s="167"/>
      <c r="T394" s="168"/>
      <c r="AT394" s="163" t="s">
        <v>148</v>
      </c>
      <c r="AU394" s="163" t="s">
        <v>146</v>
      </c>
      <c r="AV394" s="15" t="s">
        <v>145</v>
      </c>
      <c r="AW394" s="15" t="s">
        <v>31</v>
      </c>
      <c r="AX394" s="15" t="s">
        <v>77</v>
      </c>
      <c r="AY394" s="163" t="s">
        <v>136</v>
      </c>
    </row>
    <row r="395" spans="1:65" s="2" customFormat="1" ht="14.45" customHeight="1">
      <c r="A395" s="30"/>
      <c r="B395" s="135"/>
      <c r="C395" s="176" t="s">
        <v>513</v>
      </c>
      <c r="D395" s="176" t="s">
        <v>394</v>
      </c>
      <c r="E395" s="177" t="s">
        <v>514</v>
      </c>
      <c r="F395" s="178" t="s">
        <v>515</v>
      </c>
      <c r="G395" s="179" t="s">
        <v>374</v>
      </c>
      <c r="H395" s="180">
        <v>3</v>
      </c>
      <c r="I395" s="181"/>
      <c r="J395" s="181">
        <f>ROUND(I395*H395,2)</f>
        <v>0</v>
      </c>
      <c r="K395" s="178" t="s">
        <v>144</v>
      </c>
      <c r="L395" s="182"/>
      <c r="M395" s="183" t="s">
        <v>3</v>
      </c>
      <c r="N395" s="184" t="s">
        <v>40</v>
      </c>
      <c r="O395" s="144">
        <v>0</v>
      </c>
      <c r="P395" s="144">
        <f>O395*H395</f>
        <v>0</v>
      </c>
      <c r="Q395" s="144">
        <v>4.0000000000000001E-3</v>
      </c>
      <c r="R395" s="144">
        <f>Q395*H395</f>
        <v>1.2E-2</v>
      </c>
      <c r="S395" s="144">
        <v>0</v>
      </c>
      <c r="T395" s="145">
        <f>S395*H395</f>
        <v>0</v>
      </c>
      <c r="U395" s="30"/>
      <c r="V395" s="30"/>
      <c r="W395" s="30"/>
      <c r="X395" s="30"/>
      <c r="Y395" s="30"/>
      <c r="Z395" s="30"/>
      <c r="AA395" s="30"/>
      <c r="AB395" s="30"/>
      <c r="AC395" s="30"/>
      <c r="AD395" s="30"/>
      <c r="AE395" s="30"/>
      <c r="AR395" s="146" t="s">
        <v>397</v>
      </c>
      <c r="AT395" s="146" t="s">
        <v>394</v>
      </c>
      <c r="AU395" s="146" t="s">
        <v>146</v>
      </c>
      <c r="AY395" s="18" t="s">
        <v>136</v>
      </c>
      <c r="BE395" s="147">
        <f>IF(N395="základní",J395,0)</f>
        <v>0</v>
      </c>
      <c r="BF395" s="147">
        <f>IF(N395="snížená",J395,0)</f>
        <v>0</v>
      </c>
      <c r="BG395" s="147">
        <f>IF(N395="zákl. přenesená",J395,0)</f>
        <v>0</v>
      </c>
      <c r="BH395" s="147">
        <f>IF(N395="sníž. přenesená",J395,0)</f>
        <v>0</v>
      </c>
      <c r="BI395" s="147">
        <f>IF(N395="nulová",J395,0)</f>
        <v>0</v>
      </c>
      <c r="BJ395" s="18" t="s">
        <v>77</v>
      </c>
      <c r="BK395" s="147">
        <f>ROUND(I395*H395,2)</f>
        <v>0</v>
      </c>
      <c r="BL395" s="18" t="s">
        <v>397</v>
      </c>
      <c r="BM395" s="146" t="s">
        <v>516</v>
      </c>
    </row>
    <row r="396" spans="1:65" s="14" customFormat="1">
      <c r="B396" s="155"/>
      <c r="D396" s="149" t="s">
        <v>148</v>
      </c>
      <c r="E396" s="156" t="s">
        <v>3</v>
      </c>
      <c r="F396" s="157" t="s">
        <v>499</v>
      </c>
      <c r="H396" s="158">
        <v>1</v>
      </c>
      <c r="L396" s="155"/>
      <c r="M396" s="159"/>
      <c r="N396" s="160"/>
      <c r="O396" s="160"/>
      <c r="P396" s="160"/>
      <c r="Q396" s="160"/>
      <c r="R396" s="160"/>
      <c r="S396" s="160"/>
      <c r="T396" s="161"/>
      <c r="AT396" s="156" t="s">
        <v>148</v>
      </c>
      <c r="AU396" s="156" t="s">
        <v>146</v>
      </c>
      <c r="AV396" s="14" t="s">
        <v>79</v>
      </c>
      <c r="AW396" s="14" t="s">
        <v>31</v>
      </c>
      <c r="AX396" s="14" t="s">
        <v>69</v>
      </c>
      <c r="AY396" s="156" t="s">
        <v>136</v>
      </c>
    </row>
    <row r="397" spans="1:65" s="14" customFormat="1">
      <c r="B397" s="155"/>
      <c r="D397" s="149" t="s">
        <v>148</v>
      </c>
      <c r="E397" s="156" t="s">
        <v>3</v>
      </c>
      <c r="F397" s="157" t="s">
        <v>508</v>
      </c>
      <c r="H397" s="158">
        <v>2</v>
      </c>
      <c r="L397" s="155"/>
      <c r="M397" s="159"/>
      <c r="N397" s="160"/>
      <c r="O397" s="160"/>
      <c r="P397" s="160"/>
      <c r="Q397" s="160"/>
      <c r="R397" s="160"/>
      <c r="S397" s="160"/>
      <c r="T397" s="161"/>
      <c r="AT397" s="156" t="s">
        <v>148</v>
      </c>
      <c r="AU397" s="156" t="s">
        <v>146</v>
      </c>
      <c r="AV397" s="14" t="s">
        <v>79</v>
      </c>
      <c r="AW397" s="14" t="s">
        <v>31</v>
      </c>
      <c r="AX397" s="14" t="s">
        <v>69</v>
      </c>
      <c r="AY397" s="156" t="s">
        <v>136</v>
      </c>
    </row>
    <row r="398" spans="1:65" s="15" customFormat="1">
      <c r="B398" s="162"/>
      <c r="D398" s="149" t="s">
        <v>148</v>
      </c>
      <c r="E398" s="163" t="s">
        <v>3</v>
      </c>
      <c r="F398" s="164" t="s">
        <v>151</v>
      </c>
      <c r="H398" s="165">
        <v>3</v>
      </c>
      <c r="L398" s="162"/>
      <c r="M398" s="166"/>
      <c r="N398" s="167"/>
      <c r="O398" s="167"/>
      <c r="P398" s="167"/>
      <c r="Q398" s="167"/>
      <c r="R398" s="167"/>
      <c r="S398" s="167"/>
      <c r="T398" s="168"/>
      <c r="AT398" s="163" t="s">
        <v>148</v>
      </c>
      <c r="AU398" s="163" t="s">
        <v>146</v>
      </c>
      <c r="AV398" s="15" t="s">
        <v>145</v>
      </c>
      <c r="AW398" s="15" t="s">
        <v>31</v>
      </c>
      <c r="AX398" s="15" t="s">
        <v>77</v>
      </c>
      <c r="AY398" s="163" t="s">
        <v>136</v>
      </c>
    </row>
    <row r="399" spans="1:65" s="2" customFormat="1" ht="14.45" customHeight="1">
      <c r="A399" s="30"/>
      <c r="B399" s="135"/>
      <c r="C399" s="136" t="s">
        <v>517</v>
      </c>
      <c r="D399" s="136" t="s">
        <v>140</v>
      </c>
      <c r="E399" s="137" t="s">
        <v>518</v>
      </c>
      <c r="F399" s="138" t="s">
        <v>519</v>
      </c>
      <c r="G399" s="139" t="s">
        <v>159</v>
      </c>
      <c r="H399" s="140">
        <v>584.85</v>
      </c>
      <c r="I399" s="141"/>
      <c r="J399" s="141">
        <f>ROUND(I399*H399,2)</f>
        <v>0</v>
      </c>
      <c r="K399" s="138" t="s">
        <v>144</v>
      </c>
      <c r="L399" s="31"/>
      <c r="M399" s="142" t="s">
        <v>3</v>
      </c>
      <c r="N399" s="143" t="s">
        <v>40</v>
      </c>
      <c r="O399" s="144">
        <v>5.5E-2</v>
      </c>
      <c r="P399" s="144">
        <f>O399*H399</f>
        <v>32.16675</v>
      </c>
      <c r="Q399" s="144">
        <v>0</v>
      </c>
      <c r="R399" s="144">
        <f>Q399*H399</f>
        <v>0</v>
      </c>
      <c r="S399" s="144">
        <v>0</v>
      </c>
      <c r="T399" s="145">
        <f>S399*H399</f>
        <v>0</v>
      </c>
      <c r="U399" s="30"/>
      <c r="V399" s="30"/>
      <c r="W399" s="30"/>
      <c r="X399" s="30"/>
      <c r="Y399" s="30"/>
      <c r="Z399" s="30"/>
      <c r="AA399" s="30"/>
      <c r="AB399" s="30"/>
      <c r="AC399" s="30"/>
      <c r="AD399" s="30"/>
      <c r="AE399" s="30"/>
      <c r="AR399" s="146" t="s">
        <v>145</v>
      </c>
      <c r="AT399" s="146" t="s">
        <v>140</v>
      </c>
      <c r="AU399" s="146" t="s">
        <v>146</v>
      </c>
      <c r="AY399" s="18" t="s">
        <v>136</v>
      </c>
      <c r="BE399" s="147">
        <f>IF(N399="základní",J399,0)</f>
        <v>0</v>
      </c>
      <c r="BF399" s="147">
        <f>IF(N399="snížená",J399,0)</f>
        <v>0</v>
      </c>
      <c r="BG399" s="147">
        <f>IF(N399="zákl. přenesená",J399,0)</f>
        <v>0</v>
      </c>
      <c r="BH399" s="147">
        <f>IF(N399="sníž. přenesená",J399,0)</f>
        <v>0</v>
      </c>
      <c r="BI399" s="147">
        <f>IF(N399="nulová",J399,0)</f>
        <v>0</v>
      </c>
      <c r="BJ399" s="18" t="s">
        <v>77</v>
      </c>
      <c r="BK399" s="147">
        <f>ROUND(I399*H399,2)</f>
        <v>0</v>
      </c>
      <c r="BL399" s="18" t="s">
        <v>145</v>
      </c>
      <c r="BM399" s="146" t="s">
        <v>520</v>
      </c>
    </row>
    <row r="400" spans="1:65" s="13" customFormat="1">
      <c r="B400" s="148"/>
      <c r="D400" s="149" t="s">
        <v>148</v>
      </c>
      <c r="E400" s="150" t="s">
        <v>3</v>
      </c>
      <c r="F400" s="151" t="s">
        <v>161</v>
      </c>
      <c r="H400" s="150" t="s">
        <v>3</v>
      </c>
      <c r="L400" s="148"/>
      <c r="M400" s="152"/>
      <c r="N400" s="153"/>
      <c r="O400" s="153"/>
      <c r="P400" s="153"/>
      <c r="Q400" s="153"/>
      <c r="R400" s="153"/>
      <c r="S400" s="153"/>
      <c r="T400" s="154"/>
      <c r="AT400" s="150" t="s">
        <v>148</v>
      </c>
      <c r="AU400" s="150" t="s">
        <v>146</v>
      </c>
      <c r="AV400" s="13" t="s">
        <v>77</v>
      </c>
      <c r="AW400" s="13" t="s">
        <v>31</v>
      </c>
      <c r="AX400" s="13" t="s">
        <v>69</v>
      </c>
      <c r="AY400" s="150" t="s">
        <v>136</v>
      </c>
    </row>
    <row r="401" spans="1:65" s="14" customFormat="1">
      <c r="B401" s="155"/>
      <c r="D401" s="149" t="s">
        <v>148</v>
      </c>
      <c r="E401" s="156" t="s">
        <v>3</v>
      </c>
      <c r="F401" s="157" t="s">
        <v>430</v>
      </c>
      <c r="H401" s="158">
        <v>584.85</v>
      </c>
      <c r="L401" s="155"/>
      <c r="M401" s="159"/>
      <c r="N401" s="160"/>
      <c r="O401" s="160"/>
      <c r="P401" s="160"/>
      <c r="Q401" s="160"/>
      <c r="R401" s="160"/>
      <c r="S401" s="160"/>
      <c r="T401" s="161"/>
      <c r="AT401" s="156" t="s">
        <v>148</v>
      </c>
      <c r="AU401" s="156" t="s">
        <v>146</v>
      </c>
      <c r="AV401" s="14" t="s">
        <v>79</v>
      </c>
      <c r="AW401" s="14" t="s">
        <v>31</v>
      </c>
      <c r="AX401" s="14" t="s">
        <v>69</v>
      </c>
      <c r="AY401" s="156" t="s">
        <v>136</v>
      </c>
    </row>
    <row r="402" spans="1:65" s="15" customFormat="1">
      <c r="B402" s="162"/>
      <c r="D402" s="149" t="s">
        <v>148</v>
      </c>
      <c r="E402" s="163" t="s">
        <v>3</v>
      </c>
      <c r="F402" s="164" t="s">
        <v>151</v>
      </c>
      <c r="H402" s="165">
        <v>584.85</v>
      </c>
      <c r="L402" s="162"/>
      <c r="M402" s="166"/>
      <c r="N402" s="167"/>
      <c r="O402" s="167"/>
      <c r="P402" s="167"/>
      <c r="Q402" s="167"/>
      <c r="R402" s="167"/>
      <c r="S402" s="167"/>
      <c r="T402" s="168"/>
      <c r="AT402" s="163" t="s">
        <v>148</v>
      </c>
      <c r="AU402" s="163" t="s">
        <v>146</v>
      </c>
      <c r="AV402" s="15" t="s">
        <v>145</v>
      </c>
      <c r="AW402" s="15" t="s">
        <v>31</v>
      </c>
      <c r="AX402" s="15" t="s">
        <v>77</v>
      </c>
      <c r="AY402" s="163" t="s">
        <v>136</v>
      </c>
    </row>
    <row r="403" spans="1:65" s="2" customFormat="1" ht="24.2" customHeight="1">
      <c r="A403" s="30"/>
      <c r="B403" s="135"/>
      <c r="C403" s="136" t="s">
        <v>521</v>
      </c>
      <c r="D403" s="136" t="s">
        <v>140</v>
      </c>
      <c r="E403" s="137" t="s">
        <v>522</v>
      </c>
      <c r="F403" s="138" t="s">
        <v>523</v>
      </c>
      <c r="G403" s="139" t="s">
        <v>159</v>
      </c>
      <c r="H403" s="140">
        <v>584.85</v>
      </c>
      <c r="I403" s="141"/>
      <c r="J403" s="141">
        <f>ROUND(I403*H403,2)</f>
        <v>0</v>
      </c>
      <c r="K403" s="138" t="s">
        <v>144</v>
      </c>
      <c r="L403" s="31"/>
      <c r="M403" s="142" t="s">
        <v>3</v>
      </c>
      <c r="N403" s="143" t="s">
        <v>40</v>
      </c>
      <c r="O403" s="144">
        <v>0.124</v>
      </c>
      <c r="P403" s="144">
        <f>O403*H403</f>
        <v>72.5214</v>
      </c>
      <c r="Q403" s="144">
        <v>0</v>
      </c>
      <c r="R403" s="144">
        <f>Q403*H403</f>
        <v>0</v>
      </c>
      <c r="S403" s="144">
        <v>0</v>
      </c>
      <c r="T403" s="145">
        <f>S403*H403</f>
        <v>0</v>
      </c>
      <c r="U403" s="30"/>
      <c r="V403" s="30"/>
      <c r="W403" s="30"/>
      <c r="X403" s="30"/>
      <c r="Y403" s="30"/>
      <c r="Z403" s="30"/>
      <c r="AA403" s="30"/>
      <c r="AB403" s="30"/>
      <c r="AC403" s="30"/>
      <c r="AD403" s="30"/>
      <c r="AE403" s="30"/>
      <c r="AR403" s="146" t="s">
        <v>145</v>
      </c>
      <c r="AT403" s="146" t="s">
        <v>140</v>
      </c>
      <c r="AU403" s="146" t="s">
        <v>146</v>
      </c>
      <c r="AY403" s="18" t="s">
        <v>136</v>
      </c>
      <c r="BE403" s="147">
        <f>IF(N403="základní",J403,0)</f>
        <v>0</v>
      </c>
      <c r="BF403" s="147">
        <f>IF(N403="snížená",J403,0)</f>
        <v>0</v>
      </c>
      <c r="BG403" s="147">
        <f>IF(N403="zákl. přenesená",J403,0)</f>
        <v>0</v>
      </c>
      <c r="BH403" s="147">
        <f>IF(N403="sníž. přenesená",J403,0)</f>
        <v>0</v>
      </c>
      <c r="BI403" s="147">
        <f>IF(N403="nulová",J403,0)</f>
        <v>0</v>
      </c>
      <c r="BJ403" s="18" t="s">
        <v>77</v>
      </c>
      <c r="BK403" s="147">
        <f>ROUND(I403*H403,2)</f>
        <v>0</v>
      </c>
      <c r="BL403" s="18" t="s">
        <v>145</v>
      </c>
      <c r="BM403" s="146" t="s">
        <v>524</v>
      </c>
    </row>
    <row r="404" spans="1:65" s="13" customFormat="1">
      <c r="B404" s="148"/>
      <c r="D404" s="149" t="s">
        <v>148</v>
      </c>
      <c r="E404" s="150" t="s">
        <v>3</v>
      </c>
      <c r="F404" s="151" t="s">
        <v>161</v>
      </c>
      <c r="H404" s="150" t="s">
        <v>3</v>
      </c>
      <c r="L404" s="148"/>
      <c r="M404" s="152"/>
      <c r="N404" s="153"/>
      <c r="O404" s="153"/>
      <c r="P404" s="153"/>
      <c r="Q404" s="153"/>
      <c r="R404" s="153"/>
      <c r="S404" s="153"/>
      <c r="T404" s="154"/>
      <c r="AT404" s="150" t="s">
        <v>148</v>
      </c>
      <c r="AU404" s="150" t="s">
        <v>146</v>
      </c>
      <c r="AV404" s="13" t="s">
        <v>77</v>
      </c>
      <c r="AW404" s="13" t="s">
        <v>31</v>
      </c>
      <c r="AX404" s="13" t="s">
        <v>69</v>
      </c>
      <c r="AY404" s="150" t="s">
        <v>136</v>
      </c>
    </row>
    <row r="405" spans="1:65" s="14" customFormat="1">
      <c r="B405" s="155"/>
      <c r="D405" s="149" t="s">
        <v>148</v>
      </c>
      <c r="E405" s="156" t="s">
        <v>3</v>
      </c>
      <c r="F405" s="157" t="s">
        <v>430</v>
      </c>
      <c r="H405" s="158">
        <v>584.85</v>
      </c>
      <c r="L405" s="155"/>
      <c r="M405" s="159"/>
      <c r="N405" s="160"/>
      <c r="O405" s="160"/>
      <c r="P405" s="160"/>
      <c r="Q405" s="160"/>
      <c r="R405" s="160"/>
      <c r="S405" s="160"/>
      <c r="T405" s="161"/>
      <c r="AT405" s="156" t="s">
        <v>148</v>
      </c>
      <c r="AU405" s="156" t="s">
        <v>146</v>
      </c>
      <c r="AV405" s="14" t="s">
        <v>79</v>
      </c>
      <c r="AW405" s="14" t="s">
        <v>31</v>
      </c>
      <c r="AX405" s="14" t="s">
        <v>69</v>
      </c>
      <c r="AY405" s="156" t="s">
        <v>136</v>
      </c>
    </row>
    <row r="406" spans="1:65" s="15" customFormat="1">
      <c r="B406" s="162"/>
      <c r="D406" s="149" t="s">
        <v>148</v>
      </c>
      <c r="E406" s="163" t="s">
        <v>3</v>
      </c>
      <c r="F406" s="164" t="s">
        <v>151</v>
      </c>
      <c r="H406" s="165">
        <v>584.85</v>
      </c>
      <c r="L406" s="162"/>
      <c r="M406" s="166"/>
      <c r="N406" s="167"/>
      <c r="O406" s="167"/>
      <c r="P406" s="167"/>
      <c r="Q406" s="167"/>
      <c r="R406" s="167"/>
      <c r="S406" s="167"/>
      <c r="T406" s="168"/>
      <c r="AT406" s="163" t="s">
        <v>148</v>
      </c>
      <c r="AU406" s="163" t="s">
        <v>146</v>
      </c>
      <c r="AV406" s="15" t="s">
        <v>145</v>
      </c>
      <c r="AW406" s="15" t="s">
        <v>31</v>
      </c>
      <c r="AX406" s="15" t="s">
        <v>77</v>
      </c>
      <c r="AY406" s="163" t="s">
        <v>136</v>
      </c>
    </row>
    <row r="407" spans="1:65" s="2" customFormat="1" ht="14.45" customHeight="1">
      <c r="A407" s="30"/>
      <c r="B407" s="135"/>
      <c r="C407" s="136" t="s">
        <v>525</v>
      </c>
      <c r="D407" s="136" t="s">
        <v>140</v>
      </c>
      <c r="E407" s="137" t="s">
        <v>526</v>
      </c>
      <c r="F407" s="138" t="s">
        <v>527</v>
      </c>
      <c r="G407" s="139" t="s">
        <v>528</v>
      </c>
      <c r="H407" s="140">
        <v>1</v>
      </c>
      <c r="I407" s="141"/>
      <c r="J407" s="141">
        <f>ROUND(I407*H407,2)</f>
        <v>0</v>
      </c>
      <c r="K407" s="138" t="s">
        <v>3</v>
      </c>
      <c r="L407" s="31"/>
      <c r="M407" s="142" t="s">
        <v>3</v>
      </c>
      <c r="N407" s="143" t="s">
        <v>40</v>
      </c>
      <c r="O407" s="144">
        <v>5.5E-2</v>
      </c>
      <c r="P407" s="144">
        <f>O407*H407</f>
        <v>5.5E-2</v>
      </c>
      <c r="Q407" s="144">
        <v>0</v>
      </c>
      <c r="R407" s="144">
        <f>Q407*H407</f>
        <v>0</v>
      </c>
      <c r="S407" s="144">
        <v>0</v>
      </c>
      <c r="T407" s="145">
        <f>S407*H407</f>
        <v>0</v>
      </c>
      <c r="U407" s="30"/>
      <c r="V407" s="30"/>
      <c r="W407" s="30"/>
      <c r="X407" s="30"/>
      <c r="Y407" s="30"/>
      <c r="Z407" s="30"/>
      <c r="AA407" s="30"/>
      <c r="AB407" s="30"/>
      <c r="AC407" s="30"/>
      <c r="AD407" s="30"/>
      <c r="AE407" s="30"/>
      <c r="AR407" s="146" t="s">
        <v>145</v>
      </c>
      <c r="AT407" s="146" t="s">
        <v>140</v>
      </c>
      <c r="AU407" s="146" t="s">
        <v>146</v>
      </c>
      <c r="AY407" s="18" t="s">
        <v>136</v>
      </c>
      <c r="BE407" s="147">
        <f>IF(N407="základní",J407,0)</f>
        <v>0</v>
      </c>
      <c r="BF407" s="147">
        <f>IF(N407="snížená",J407,0)</f>
        <v>0</v>
      </c>
      <c r="BG407" s="147">
        <f>IF(N407="zákl. přenesená",J407,0)</f>
        <v>0</v>
      </c>
      <c r="BH407" s="147">
        <f>IF(N407="sníž. přenesená",J407,0)</f>
        <v>0</v>
      </c>
      <c r="BI407" s="147">
        <f>IF(N407="nulová",J407,0)</f>
        <v>0</v>
      </c>
      <c r="BJ407" s="18" t="s">
        <v>77</v>
      </c>
      <c r="BK407" s="147">
        <f>ROUND(I407*H407,2)</f>
        <v>0</v>
      </c>
      <c r="BL407" s="18" t="s">
        <v>145</v>
      </c>
      <c r="BM407" s="146" t="s">
        <v>529</v>
      </c>
    </row>
    <row r="408" spans="1:65" s="2" customFormat="1" ht="29.25">
      <c r="A408" s="30"/>
      <c r="B408" s="31"/>
      <c r="C408" s="30"/>
      <c r="D408" s="149" t="s">
        <v>530</v>
      </c>
      <c r="E408" s="30"/>
      <c r="F408" s="185" t="s">
        <v>531</v>
      </c>
      <c r="G408" s="30"/>
      <c r="H408" s="30"/>
      <c r="I408" s="30"/>
      <c r="J408" s="30"/>
      <c r="K408" s="30"/>
      <c r="L408" s="31"/>
      <c r="M408" s="186"/>
      <c r="N408" s="187"/>
      <c r="O408" s="51"/>
      <c r="P408" s="51"/>
      <c r="Q408" s="51"/>
      <c r="R408" s="51"/>
      <c r="S408" s="51"/>
      <c r="T408" s="52"/>
      <c r="U408" s="30"/>
      <c r="V408" s="30"/>
      <c r="W408" s="30"/>
      <c r="X408" s="30"/>
      <c r="Y408" s="30"/>
      <c r="Z408" s="30"/>
      <c r="AA408" s="30"/>
      <c r="AB408" s="30"/>
      <c r="AC408" s="30"/>
      <c r="AD408" s="30"/>
      <c r="AE408" s="30"/>
      <c r="AT408" s="18" t="s">
        <v>530</v>
      </c>
      <c r="AU408" s="18" t="s">
        <v>146</v>
      </c>
    </row>
    <row r="409" spans="1:65" s="14" customFormat="1">
      <c r="B409" s="155"/>
      <c r="D409" s="149" t="s">
        <v>148</v>
      </c>
      <c r="E409" s="156" t="s">
        <v>3</v>
      </c>
      <c r="F409" s="157" t="s">
        <v>77</v>
      </c>
      <c r="H409" s="158">
        <v>1</v>
      </c>
      <c r="L409" s="155"/>
      <c r="M409" s="159"/>
      <c r="N409" s="160"/>
      <c r="O409" s="160"/>
      <c r="P409" s="160"/>
      <c r="Q409" s="160"/>
      <c r="R409" s="160"/>
      <c r="S409" s="160"/>
      <c r="T409" s="161"/>
      <c r="AT409" s="156" t="s">
        <v>148</v>
      </c>
      <c r="AU409" s="156" t="s">
        <v>146</v>
      </c>
      <c r="AV409" s="14" t="s">
        <v>79</v>
      </c>
      <c r="AW409" s="14" t="s">
        <v>31</v>
      </c>
      <c r="AX409" s="14" t="s">
        <v>69</v>
      </c>
      <c r="AY409" s="156" t="s">
        <v>136</v>
      </c>
    </row>
    <row r="410" spans="1:65" s="15" customFormat="1">
      <c r="B410" s="162"/>
      <c r="D410" s="149" t="s">
        <v>148</v>
      </c>
      <c r="E410" s="163" t="s">
        <v>3</v>
      </c>
      <c r="F410" s="164" t="s">
        <v>151</v>
      </c>
      <c r="H410" s="165">
        <v>1</v>
      </c>
      <c r="L410" s="162"/>
      <c r="M410" s="166"/>
      <c r="N410" s="167"/>
      <c r="O410" s="167"/>
      <c r="P410" s="167"/>
      <c r="Q410" s="167"/>
      <c r="R410" s="167"/>
      <c r="S410" s="167"/>
      <c r="T410" s="168"/>
      <c r="AT410" s="163" t="s">
        <v>148</v>
      </c>
      <c r="AU410" s="163" t="s">
        <v>146</v>
      </c>
      <c r="AV410" s="15" t="s">
        <v>145</v>
      </c>
      <c r="AW410" s="15" t="s">
        <v>31</v>
      </c>
      <c r="AX410" s="15" t="s">
        <v>77</v>
      </c>
      <c r="AY410" s="163" t="s">
        <v>136</v>
      </c>
    </row>
    <row r="411" spans="1:65" s="2" customFormat="1" ht="24.2" customHeight="1">
      <c r="A411" s="30"/>
      <c r="B411" s="135"/>
      <c r="C411" s="136" t="s">
        <v>532</v>
      </c>
      <c r="D411" s="136" t="s">
        <v>140</v>
      </c>
      <c r="E411" s="137" t="s">
        <v>533</v>
      </c>
      <c r="F411" s="138" t="s">
        <v>534</v>
      </c>
      <c r="G411" s="139" t="s">
        <v>374</v>
      </c>
      <c r="H411" s="140">
        <v>2</v>
      </c>
      <c r="I411" s="141"/>
      <c r="J411" s="141">
        <f>ROUND(I411*H411,2)</f>
        <v>0</v>
      </c>
      <c r="K411" s="138" t="s">
        <v>144</v>
      </c>
      <c r="L411" s="31"/>
      <c r="M411" s="142" t="s">
        <v>3</v>
      </c>
      <c r="N411" s="143" t="s">
        <v>40</v>
      </c>
      <c r="O411" s="144">
        <v>10.3</v>
      </c>
      <c r="P411" s="144">
        <f>O411*H411</f>
        <v>20.6</v>
      </c>
      <c r="Q411" s="144">
        <v>0.45937</v>
      </c>
      <c r="R411" s="144">
        <f>Q411*H411</f>
        <v>0.91874</v>
      </c>
      <c r="S411" s="144">
        <v>0</v>
      </c>
      <c r="T411" s="145">
        <f>S411*H411</f>
        <v>0</v>
      </c>
      <c r="U411" s="30"/>
      <c r="V411" s="30"/>
      <c r="W411" s="30"/>
      <c r="X411" s="30"/>
      <c r="Y411" s="30"/>
      <c r="Z411" s="30"/>
      <c r="AA411" s="30"/>
      <c r="AB411" s="30"/>
      <c r="AC411" s="30"/>
      <c r="AD411" s="30"/>
      <c r="AE411" s="30"/>
      <c r="AR411" s="146" t="s">
        <v>145</v>
      </c>
      <c r="AT411" s="146" t="s">
        <v>140</v>
      </c>
      <c r="AU411" s="146" t="s">
        <v>146</v>
      </c>
      <c r="AY411" s="18" t="s">
        <v>136</v>
      </c>
      <c r="BE411" s="147">
        <f>IF(N411="základní",J411,0)</f>
        <v>0</v>
      </c>
      <c r="BF411" s="147">
        <f>IF(N411="snížená",J411,0)</f>
        <v>0</v>
      </c>
      <c r="BG411" s="147">
        <f>IF(N411="zákl. přenesená",J411,0)</f>
        <v>0</v>
      </c>
      <c r="BH411" s="147">
        <f>IF(N411="sníž. přenesená",J411,0)</f>
        <v>0</v>
      </c>
      <c r="BI411" s="147">
        <f>IF(N411="nulová",J411,0)</f>
        <v>0</v>
      </c>
      <c r="BJ411" s="18" t="s">
        <v>77</v>
      </c>
      <c r="BK411" s="147">
        <f>ROUND(I411*H411,2)</f>
        <v>0</v>
      </c>
      <c r="BL411" s="18" t="s">
        <v>145</v>
      </c>
      <c r="BM411" s="146" t="s">
        <v>535</v>
      </c>
    </row>
    <row r="412" spans="1:65" s="14" customFormat="1">
      <c r="B412" s="155"/>
      <c r="D412" s="149" t="s">
        <v>148</v>
      </c>
      <c r="E412" s="156" t="s">
        <v>3</v>
      </c>
      <c r="F412" s="157" t="s">
        <v>79</v>
      </c>
      <c r="H412" s="158">
        <v>2</v>
      </c>
      <c r="L412" s="155"/>
      <c r="M412" s="159"/>
      <c r="N412" s="160"/>
      <c r="O412" s="160"/>
      <c r="P412" s="160"/>
      <c r="Q412" s="160"/>
      <c r="R412" s="160"/>
      <c r="S412" s="160"/>
      <c r="T412" s="161"/>
      <c r="AT412" s="156" t="s">
        <v>148</v>
      </c>
      <c r="AU412" s="156" t="s">
        <v>146</v>
      </c>
      <c r="AV412" s="14" t="s">
        <v>79</v>
      </c>
      <c r="AW412" s="14" t="s">
        <v>31</v>
      </c>
      <c r="AX412" s="14" t="s">
        <v>69</v>
      </c>
      <c r="AY412" s="156" t="s">
        <v>136</v>
      </c>
    </row>
    <row r="413" spans="1:65" s="15" customFormat="1">
      <c r="B413" s="162"/>
      <c r="D413" s="149" t="s">
        <v>148</v>
      </c>
      <c r="E413" s="163" t="s">
        <v>3</v>
      </c>
      <c r="F413" s="164" t="s">
        <v>151</v>
      </c>
      <c r="H413" s="165">
        <v>2</v>
      </c>
      <c r="L413" s="162"/>
      <c r="M413" s="166"/>
      <c r="N413" s="167"/>
      <c r="O413" s="167"/>
      <c r="P413" s="167"/>
      <c r="Q413" s="167"/>
      <c r="R413" s="167"/>
      <c r="S413" s="167"/>
      <c r="T413" s="168"/>
      <c r="AT413" s="163" t="s">
        <v>148</v>
      </c>
      <c r="AU413" s="163" t="s">
        <v>146</v>
      </c>
      <c r="AV413" s="15" t="s">
        <v>145</v>
      </c>
      <c r="AW413" s="15" t="s">
        <v>31</v>
      </c>
      <c r="AX413" s="15" t="s">
        <v>77</v>
      </c>
      <c r="AY413" s="163" t="s">
        <v>136</v>
      </c>
    </row>
    <row r="414" spans="1:65" s="2" customFormat="1" ht="24.2" customHeight="1">
      <c r="A414" s="30"/>
      <c r="B414" s="135"/>
      <c r="C414" s="136" t="s">
        <v>536</v>
      </c>
      <c r="D414" s="136" t="s">
        <v>140</v>
      </c>
      <c r="E414" s="137" t="s">
        <v>537</v>
      </c>
      <c r="F414" s="138" t="s">
        <v>538</v>
      </c>
      <c r="G414" s="139" t="s">
        <v>374</v>
      </c>
      <c r="H414" s="140">
        <v>3</v>
      </c>
      <c r="I414" s="141"/>
      <c r="J414" s="141">
        <f>ROUND(I414*H414,2)</f>
        <v>0</v>
      </c>
      <c r="K414" s="138" t="s">
        <v>144</v>
      </c>
      <c r="L414" s="31"/>
      <c r="M414" s="142" t="s">
        <v>3</v>
      </c>
      <c r="N414" s="143" t="s">
        <v>40</v>
      </c>
      <c r="O414" s="144">
        <v>1.5620000000000001</v>
      </c>
      <c r="P414" s="144">
        <f>O414*H414</f>
        <v>4.6859999999999999</v>
      </c>
      <c r="Q414" s="144">
        <v>1.0189999999999999E-2</v>
      </c>
      <c r="R414" s="144">
        <f>Q414*H414</f>
        <v>3.057E-2</v>
      </c>
      <c r="S414" s="144">
        <v>0</v>
      </c>
      <c r="T414" s="145">
        <f>S414*H414</f>
        <v>0</v>
      </c>
      <c r="U414" s="30"/>
      <c r="V414" s="30"/>
      <c r="W414" s="30"/>
      <c r="X414" s="30"/>
      <c r="Y414" s="30"/>
      <c r="Z414" s="30"/>
      <c r="AA414" s="30"/>
      <c r="AB414" s="30"/>
      <c r="AC414" s="30"/>
      <c r="AD414" s="30"/>
      <c r="AE414" s="30"/>
      <c r="AR414" s="146" t="s">
        <v>145</v>
      </c>
      <c r="AT414" s="146" t="s">
        <v>140</v>
      </c>
      <c r="AU414" s="146" t="s">
        <v>146</v>
      </c>
      <c r="AY414" s="18" t="s">
        <v>136</v>
      </c>
      <c r="BE414" s="147">
        <f>IF(N414="základní",J414,0)</f>
        <v>0</v>
      </c>
      <c r="BF414" s="147">
        <f>IF(N414="snížená",J414,0)</f>
        <v>0</v>
      </c>
      <c r="BG414" s="147">
        <f>IF(N414="zákl. přenesená",J414,0)</f>
        <v>0</v>
      </c>
      <c r="BH414" s="147">
        <f>IF(N414="sníž. přenesená",J414,0)</f>
        <v>0</v>
      </c>
      <c r="BI414" s="147">
        <f>IF(N414="nulová",J414,0)</f>
        <v>0</v>
      </c>
      <c r="BJ414" s="18" t="s">
        <v>77</v>
      </c>
      <c r="BK414" s="147">
        <f>ROUND(I414*H414,2)</f>
        <v>0</v>
      </c>
      <c r="BL414" s="18" t="s">
        <v>145</v>
      </c>
      <c r="BM414" s="146" t="s">
        <v>539</v>
      </c>
    </row>
    <row r="415" spans="1:65" s="14" customFormat="1">
      <c r="B415" s="155"/>
      <c r="D415" s="149" t="s">
        <v>148</v>
      </c>
      <c r="E415" s="156" t="s">
        <v>3</v>
      </c>
      <c r="F415" s="157" t="s">
        <v>540</v>
      </c>
      <c r="H415" s="158">
        <v>3</v>
      </c>
      <c r="L415" s="155"/>
      <c r="M415" s="159"/>
      <c r="N415" s="160"/>
      <c r="O415" s="160"/>
      <c r="P415" s="160"/>
      <c r="Q415" s="160"/>
      <c r="R415" s="160"/>
      <c r="S415" s="160"/>
      <c r="T415" s="161"/>
      <c r="AT415" s="156" t="s">
        <v>148</v>
      </c>
      <c r="AU415" s="156" t="s">
        <v>146</v>
      </c>
      <c r="AV415" s="14" t="s">
        <v>79</v>
      </c>
      <c r="AW415" s="14" t="s">
        <v>31</v>
      </c>
      <c r="AX415" s="14" t="s">
        <v>69</v>
      </c>
      <c r="AY415" s="156" t="s">
        <v>136</v>
      </c>
    </row>
    <row r="416" spans="1:65" s="15" customFormat="1">
      <c r="B416" s="162"/>
      <c r="D416" s="149" t="s">
        <v>148</v>
      </c>
      <c r="E416" s="163" t="s">
        <v>3</v>
      </c>
      <c r="F416" s="164" t="s">
        <v>151</v>
      </c>
      <c r="H416" s="165">
        <v>3</v>
      </c>
      <c r="L416" s="162"/>
      <c r="M416" s="166"/>
      <c r="N416" s="167"/>
      <c r="O416" s="167"/>
      <c r="P416" s="167"/>
      <c r="Q416" s="167"/>
      <c r="R416" s="167"/>
      <c r="S416" s="167"/>
      <c r="T416" s="168"/>
      <c r="AT416" s="163" t="s">
        <v>148</v>
      </c>
      <c r="AU416" s="163" t="s">
        <v>146</v>
      </c>
      <c r="AV416" s="15" t="s">
        <v>145</v>
      </c>
      <c r="AW416" s="15" t="s">
        <v>31</v>
      </c>
      <c r="AX416" s="15" t="s">
        <v>77</v>
      </c>
      <c r="AY416" s="163" t="s">
        <v>136</v>
      </c>
    </row>
    <row r="417" spans="1:65" s="2" customFormat="1" ht="14.45" customHeight="1">
      <c r="A417" s="30"/>
      <c r="B417" s="135"/>
      <c r="C417" s="176" t="s">
        <v>541</v>
      </c>
      <c r="D417" s="176" t="s">
        <v>394</v>
      </c>
      <c r="E417" s="177" t="s">
        <v>542</v>
      </c>
      <c r="F417" s="178" t="s">
        <v>543</v>
      </c>
      <c r="G417" s="179" t="s">
        <v>374</v>
      </c>
      <c r="H417" s="180">
        <v>3.03</v>
      </c>
      <c r="I417" s="181"/>
      <c r="J417" s="181">
        <f>ROUND(I417*H417,2)</f>
        <v>0</v>
      </c>
      <c r="K417" s="178" t="s">
        <v>144</v>
      </c>
      <c r="L417" s="182"/>
      <c r="M417" s="183" t="s">
        <v>3</v>
      </c>
      <c r="N417" s="184" t="s">
        <v>40</v>
      </c>
      <c r="O417" s="144">
        <v>0</v>
      </c>
      <c r="P417" s="144">
        <f>O417*H417</f>
        <v>0</v>
      </c>
      <c r="Q417" s="144">
        <v>0.74</v>
      </c>
      <c r="R417" s="144">
        <f>Q417*H417</f>
        <v>2.2422</v>
      </c>
      <c r="S417" s="144">
        <v>0</v>
      </c>
      <c r="T417" s="145">
        <f>S417*H417</f>
        <v>0</v>
      </c>
      <c r="U417" s="30"/>
      <c r="V417" s="30"/>
      <c r="W417" s="30"/>
      <c r="X417" s="30"/>
      <c r="Y417" s="30"/>
      <c r="Z417" s="30"/>
      <c r="AA417" s="30"/>
      <c r="AB417" s="30"/>
      <c r="AC417" s="30"/>
      <c r="AD417" s="30"/>
      <c r="AE417" s="30"/>
      <c r="AR417" s="146" t="s">
        <v>197</v>
      </c>
      <c r="AT417" s="146" t="s">
        <v>394</v>
      </c>
      <c r="AU417" s="146" t="s">
        <v>146</v>
      </c>
      <c r="AY417" s="18" t="s">
        <v>136</v>
      </c>
      <c r="BE417" s="147">
        <f>IF(N417="základní",J417,0)</f>
        <v>0</v>
      </c>
      <c r="BF417" s="147">
        <f>IF(N417="snížená",J417,0)</f>
        <v>0</v>
      </c>
      <c r="BG417" s="147">
        <f>IF(N417="zákl. přenesená",J417,0)</f>
        <v>0</v>
      </c>
      <c r="BH417" s="147">
        <f>IF(N417="sníž. přenesená",J417,0)</f>
        <v>0</v>
      </c>
      <c r="BI417" s="147">
        <f>IF(N417="nulová",J417,0)</f>
        <v>0</v>
      </c>
      <c r="BJ417" s="18" t="s">
        <v>77</v>
      </c>
      <c r="BK417" s="147">
        <f>ROUND(I417*H417,2)</f>
        <v>0</v>
      </c>
      <c r="BL417" s="18" t="s">
        <v>145</v>
      </c>
      <c r="BM417" s="146" t="s">
        <v>544</v>
      </c>
    </row>
    <row r="418" spans="1:65" s="14" customFormat="1">
      <c r="B418" s="155"/>
      <c r="D418" s="149" t="s">
        <v>148</v>
      </c>
      <c r="E418" s="156" t="s">
        <v>3</v>
      </c>
      <c r="F418" s="157" t="s">
        <v>545</v>
      </c>
      <c r="H418" s="158">
        <v>3.03</v>
      </c>
      <c r="L418" s="155"/>
      <c r="M418" s="159"/>
      <c r="N418" s="160"/>
      <c r="O418" s="160"/>
      <c r="P418" s="160"/>
      <c r="Q418" s="160"/>
      <c r="R418" s="160"/>
      <c r="S418" s="160"/>
      <c r="T418" s="161"/>
      <c r="AT418" s="156" t="s">
        <v>148</v>
      </c>
      <c r="AU418" s="156" t="s">
        <v>146</v>
      </c>
      <c r="AV418" s="14" t="s">
        <v>79</v>
      </c>
      <c r="AW418" s="14" t="s">
        <v>31</v>
      </c>
      <c r="AX418" s="14" t="s">
        <v>69</v>
      </c>
      <c r="AY418" s="156" t="s">
        <v>136</v>
      </c>
    </row>
    <row r="419" spans="1:65" s="15" customFormat="1">
      <c r="B419" s="162"/>
      <c r="D419" s="149" t="s">
        <v>148</v>
      </c>
      <c r="E419" s="163" t="s">
        <v>3</v>
      </c>
      <c r="F419" s="164" t="s">
        <v>151</v>
      </c>
      <c r="H419" s="165">
        <v>3.03</v>
      </c>
      <c r="L419" s="162"/>
      <c r="M419" s="166"/>
      <c r="N419" s="167"/>
      <c r="O419" s="167"/>
      <c r="P419" s="167"/>
      <c r="Q419" s="167"/>
      <c r="R419" s="167"/>
      <c r="S419" s="167"/>
      <c r="T419" s="168"/>
      <c r="AT419" s="163" t="s">
        <v>148</v>
      </c>
      <c r="AU419" s="163" t="s">
        <v>146</v>
      </c>
      <c r="AV419" s="15" t="s">
        <v>145</v>
      </c>
      <c r="AW419" s="15" t="s">
        <v>31</v>
      </c>
      <c r="AX419" s="15" t="s">
        <v>77</v>
      </c>
      <c r="AY419" s="163" t="s">
        <v>136</v>
      </c>
    </row>
    <row r="420" spans="1:65" s="2" customFormat="1" ht="14.45" customHeight="1">
      <c r="A420" s="30"/>
      <c r="B420" s="135"/>
      <c r="C420" s="136" t="s">
        <v>546</v>
      </c>
      <c r="D420" s="136" t="s">
        <v>140</v>
      </c>
      <c r="E420" s="137" t="s">
        <v>547</v>
      </c>
      <c r="F420" s="138" t="s">
        <v>548</v>
      </c>
      <c r="G420" s="139" t="s">
        <v>374</v>
      </c>
      <c r="H420" s="140">
        <v>9</v>
      </c>
      <c r="I420" s="141"/>
      <c r="J420" s="141">
        <f>ROUND(I420*H420,2)</f>
        <v>0</v>
      </c>
      <c r="K420" s="138" t="s">
        <v>144</v>
      </c>
      <c r="L420" s="31"/>
      <c r="M420" s="142" t="s">
        <v>3</v>
      </c>
      <c r="N420" s="143" t="s">
        <v>40</v>
      </c>
      <c r="O420" s="144">
        <v>0.86299999999999999</v>
      </c>
      <c r="P420" s="144">
        <f>O420*H420</f>
        <v>7.7669999999999995</v>
      </c>
      <c r="Q420" s="144">
        <v>0.12303</v>
      </c>
      <c r="R420" s="144">
        <f>Q420*H420</f>
        <v>1.10727</v>
      </c>
      <c r="S420" s="144">
        <v>0</v>
      </c>
      <c r="T420" s="145">
        <f>S420*H420</f>
        <v>0</v>
      </c>
      <c r="U420" s="30"/>
      <c r="V420" s="30"/>
      <c r="W420" s="30"/>
      <c r="X420" s="30"/>
      <c r="Y420" s="30"/>
      <c r="Z420" s="30"/>
      <c r="AA420" s="30"/>
      <c r="AB420" s="30"/>
      <c r="AC420" s="30"/>
      <c r="AD420" s="30"/>
      <c r="AE420" s="30"/>
      <c r="AR420" s="146" t="s">
        <v>145</v>
      </c>
      <c r="AT420" s="146" t="s">
        <v>140</v>
      </c>
      <c r="AU420" s="146" t="s">
        <v>146</v>
      </c>
      <c r="AY420" s="18" t="s">
        <v>136</v>
      </c>
      <c r="BE420" s="147">
        <f>IF(N420="základní",J420,0)</f>
        <v>0</v>
      </c>
      <c r="BF420" s="147">
        <f>IF(N420="snížená",J420,0)</f>
        <v>0</v>
      </c>
      <c r="BG420" s="147">
        <f>IF(N420="zákl. přenesená",J420,0)</f>
        <v>0</v>
      </c>
      <c r="BH420" s="147">
        <f>IF(N420="sníž. přenesená",J420,0)</f>
        <v>0</v>
      </c>
      <c r="BI420" s="147">
        <f>IF(N420="nulová",J420,0)</f>
        <v>0</v>
      </c>
      <c r="BJ420" s="18" t="s">
        <v>77</v>
      </c>
      <c r="BK420" s="147">
        <f>ROUND(I420*H420,2)</f>
        <v>0</v>
      </c>
      <c r="BL420" s="18" t="s">
        <v>145</v>
      </c>
      <c r="BM420" s="146" t="s">
        <v>549</v>
      </c>
    </row>
    <row r="421" spans="1:65" s="14" customFormat="1">
      <c r="B421" s="155"/>
      <c r="D421" s="149" t="s">
        <v>148</v>
      </c>
      <c r="E421" s="156" t="s">
        <v>3</v>
      </c>
      <c r="F421" s="157" t="s">
        <v>550</v>
      </c>
      <c r="H421" s="158">
        <v>6</v>
      </c>
      <c r="L421" s="155"/>
      <c r="M421" s="159"/>
      <c r="N421" s="160"/>
      <c r="O421" s="160"/>
      <c r="P421" s="160"/>
      <c r="Q421" s="160"/>
      <c r="R421" s="160"/>
      <c r="S421" s="160"/>
      <c r="T421" s="161"/>
      <c r="AT421" s="156" t="s">
        <v>148</v>
      </c>
      <c r="AU421" s="156" t="s">
        <v>146</v>
      </c>
      <c r="AV421" s="14" t="s">
        <v>79</v>
      </c>
      <c r="AW421" s="14" t="s">
        <v>31</v>
      </c>
      <c r="AX421" s="14" t="s">
        <v>69</v>
      </c>
      <c r="AY421" s="156" t="s">
        <v>136</v>
      </c>
    </row>
    <row r="422" spans="1:65" s="14" customFormat="1">
      <c r="B422" s="155"/>
      <c r="D422" s="149" t="s">
        <v>148</v>
      </c>
      <c r="E422" s="156" t="s">
        <v>3</v>
      </c>
      <c r="F422" s="157" t="s">
        <v>551</v>
      </c>
      <c r="H422" s="158">
        <v>1</v>
      </c>
      <c r="L422" s="155"/>
      <c r="M422" s="159"/>
      <c r="N422" s="160"/>
      <c r="O422" s="160"/>
      <c r="P422" s="160"/>
      <c r="Q422" s="160"/>
      <c r="R422" s="160"/>
      <c r="S422" s="160"/>
      <c r="T422" s="161"/>
      <c r="AT422" s="156" t="s">
        <v>148</v>
      </c>
      <c r="AU422" s="156" t="s">
        <v>146</v>
      </c>
      <c r="AV422" s="14" t="s">
        <v>79</v>
      </c>
      <c r="AW422" s="14" t="s">
        <v>31</v>
      </c>
      <c r="AX422" s="14" t="s">
        <v>69</v>
      </c>
      <c r="AY422" s="156" t="s">
        <v>136</v>
      </c>
    </row>
    <row r="423" spans="1:65" s="14" customFormat="1">
      <c r="B423" s="155"/>
      <c r="D423" s="149" t="s">
        <v>148</v>
      </c>
      <c r="E423" s="156" t="s">
        <v>3</v>
      </c>
      <c r="F423" s="157" t="s">
        <v>552</v>
      </c>
      <c r="H423" s="158">
        <v>2</v>
      </c>
      <c r="L423" s="155"/>
      <c r="M423" s="159"/>
      <c r="N423" s="160"/>
      <c r="O423" s="160"/>
      <c r="P423" s="160"/>
      <c r="Q423" s="160"/>
      <c r="R423" s="160"/>
      <c r="S423" s="160"/>
      <c r="T423" s="161"/>
      <c r="AT423" s="156" t="s">
        <v>148</v>
      </c>
      <c r="AU423" s="156" t="s">
        <v>146</v>
      </c>
      <c r="AV423" s="14" t="s">
        <v>79</v>
      </c>
      <c r="AW423" s="14" t="s">
        <v>31</v>
      </c>
      <c r="AX423" s="14" t="s">
        <v>69</v>
      </c>
      <c r="AY423" s="156" t="s">
        <v>136</v>
      </c>
    </row>
    <row r="424" spans="1:65" s="15" customFormat="1">
      <c r="B424" s="162"/>
      <c r="D424" s="149" t="s">
        <v>148</v>
      </c>
      <c r="E424" s="163" t="s">
        <v>3</v>
      </c>
      <c r="F424" s="164" t="s">
        <v>151</v>
      </c>
      <c r="H424" s="165">
        <v>9</v>
      </c>
      <c r="L424" s="162"/>
      <c r="M424" s="166"/>
      <c r="N424" s="167"/>
      <c r="O424" s="167"/>
      <c r="P424" s="167"/>
      <c r="Q424" s="167"/>
      <c r="R424" s="167"/>
      <c r="S424" s="167"/>
      <c r="T424" s="168"/>
      <c r="AT424" s="163" t="s">
        <v>148</v>
      </c>
      <c r="AU424" s="163" t="s">
        <v>146</v>
      </c>
      <c r="AV424" s="15" t="s">
        <v>145</v>
      </c>
      <c r="AW424" s="15" t="s">
        <v>31</v>
      </c>
      <c r="AX424" s="15" t="s">
        <v>77</v>
      </c>
      <c r="AY424" s="163" t="s">
        <v>136</v>
      </c>
    </row>
    <row r="425" spans="1:65" s="2" customFormat="1" ht="24.2" customHeight="1">
      <c r="A425" s="30"/>
      <c r="B425" s="135"/>
      <c r="C425" s="176" t="s">
        <v>553</v>
      </c>
      <c r="D425" s="176" t="s">
        <v>394</v>
      </c>
      <c r="E425" s="177" t="s">
        <v>554</v>
      </c>
      <c r="F425" s="178" t="s">
        <v>555</v>
      </c>
      <c r="G425" s="179" t="s">
        <v>374</v>
      </c>
      <c r="H425" s="180">
        <v>9</v>
      </c>
      <c r="I425" s="181"/>
      <c r="J425" s="181">
        <f>ROUND(I425*H425,2)</f>
        <v>0</v>
      </c>
      <c r="K425" s="178" t="s">
        <v>144</v>
      </c>
      <c r="L425" s="182"/>
      <c r="M425" s="183" t="s">
        <v>3</v>
      </c>
      <c r="N425" s="184" t="s">
        <v>40</v>
      </c>
      <c r="O425" s="144">
        <v>0</v>
      </c>
      <c r="P425" s="144">
        <f>O425*H425</f>
        <v>0</v>
      </c>
      <c r="Q425" s="144">
        <v>1.3299999999999999E-2</v>
      </c>
      <c r="R425" s="144">
        <f>Q425*H425</f>
        <v>0.1197</v>
      </c>
      <c r="S425" s="144">
        <v>0</v>
      </c>
      <c r="T425" s="145">
        <f>S425*H425</f>
        <v>0</v>
      </c>
      <c r="U425" s="30"/>
      <c r="V425" s="30"/>
      <c r="W425" s="30"/>
      <c r="X425" s="30"/>
      <c r="Y425" s="30"/>
      <c r="Z425" s="30"/>
      <c r="AA425" s="30"/>
      <c r="AB425" s="30"/>
      <c r="AC425" s="30"/>
      <c r="AD425" s="30"/>
      <c r="AE425" s="30"/>
      <c r="AR425" s="146" t="s">
        <v>397</v>
      </c>
      <c r="AT425" s="146" t="s">
        <v>394</v>
      </c>
      <c r="AU425" s="146" t="s">
        <v>146</v>
      </c>
      <c r="AY425" s="18" t="s">
        <v>136</v>
      </c>
      <c r="BE425" s="147">
        <f>IF(N425="základní",J425,0)</f>
        <v>0</v>
      </c>
      <c r="BF425" s="147">
        <f>IF(N425="snížená",J425,0)</f>
        <v>0</v>
      </c>
      <c r="BG425" s="147">
        <f>IF(N425="zákl. přenesená",J425,0)</f>
        <v>0</v>
      </c>
      <c r="BH425" s="147">
        <f>IF(N425="sníž. přenesená",J425,0)</f>
        <v>0</v>
      </c>
      <c r="BI425" s="147">
        <f>IF(N425="nulová",J425,0)</f>
        <v>0</v>
      </c>
      <c r="BJ425" s="18" t="s">
        <v>77</v>
      </c>
      <c r="BK425" s="147">
        <f>ROUND(I425*H425,2)</f>
        <v>0</v>
      </c>
      <c r="BL425" s="18" t="s">
        <v>397</v>
      </c>
      <c r="BM425" s="146" t="s">
        <v>556</v>
      </c>
    </row>
    <row r="426" spans="1:65" s="14" customFormat="1">
      <c r="B426" s="155"/>
      <c r="D426" s="149" t="s">
        <v>148</v>
      </c>
      <c r="E426" s="156" t="s">
        <v>3</v>
      </c>
      <c r="F426" s="157" t="s">
        <v>557</v>
      </c>
      <c r="H426" s="158">
        <v>9</v>
      </c>
      <c r="L426" s="155"/>
      <c r="M426" s="159"/>
      <c r="N426" s="160"/>
      <c r="O426" s="160"/>
      <c r="P426" s="160"/>
      <c r="Q426" s="160"/>
      <c r="R426" s="160"/>
      <c r="S426" s="160"/>
      <c r="T426" s="161"/>
      <c r="AT426" s="156" t="s">
        <v>148</v>
      </c>
      <c r="AU426" s="156" t="s">
        <v>146</v>
      </c>
      <c r="AV426" s="14" t="s">
        <v>79</v>
      </c>
      <c r="AW426" s="14" t="s">
        <v>31</v>
      </c>
      <c r="AX426" s="14" t="s">
        <v>69</v>
      </c>
      <c r="AY426" s="156" t="s">
        <v>136</v>
      </c>
    </row>
    <row r="427" spans="1:65" s="15" customFormat="1">
      <c r="B427" s="162"/>
      <c r="D427" s="149" t="s">
        <v>148</v>
      </c>
      <c r="E427" s="163" t="s">
        <v>3</v>
      </c>
      <c r="F427" s="164" t="s">
        <v>151</v>
      </c>
      <c r="H427" s="165">
        <v>9</v>
      </c>
      <c r="L427" s="162"/>
      <c r="M427" s="166"/>
      <c r="N427" s="167"/>
      <c r="O427" s="167"/>
      <c r="P427" s="167"/>
      <c r="Q427" s="167"/>
      <c r="R427" s="167"/>
      <c r="S427" s="167"/>
      <c r="T427" s="168"/>
      <c r="AT427" s="163" t="s">
        <v>148</v>
      </c>
      <c r="AU427" s="163" t="s">
        <v>146</v>
      </c>
      <c r="AV427" s="15" t="s">
        <v>145</v>
      </c>
      <c r="AW427" s="15" t="s">
        <v>31</v>
      </c>
      <c r="AX427" s="15" t="s">
        <v>77</v>
      </c>
      <c r="AY427" s="163" t="s">
        <v>136</v>
      </c>
    </row>
    <row r="428" spans="1:65" s="2" customFormat="1" ht="24.2" customHeight="1">
      <c r="A428" s="30"/>
      <c r="B428" s="135"/>
      <c r="C428" s="176" t="s">
        <v>558</v>
      </c>
      <c r="D428" s="176" t="s">
        <v>394</v>
      </c>
      <c r="E428" s="177" t="s">
        <v>559</v>
      </c>
      <c r="F428" s="178" t="s">
        <v>560</v>
      </c>
      <c r="G428" s="179" t="s">
        <v>374</v>
      </c>
      <c r="H428" s="180">
        <v>9</v>
      </c>
      <c r="I428" s="181"/>
      <c r="J428" s="181">
        <f>ROUND(I428*H428,2)</f>
        <v>0</v>
      </c>
      <c r="K428" s="178" t="s">
        <v>3</v>
      </c>
      <c r="L428" s="182"/>
      <c r="M428" s="183" t="s">
        <v>3</v>
      </c>
      <c r="N428" s="184" t="s">
        <v>40</v>
      </c>
      <c r="O428" s="144">
        <v>0</v>
      </c>
      <c r="P428" s="144">
        <f>O428*H428</f>
        <v>0</v>
      </c>
      <c r="Q428" s="144">
        <v>6.4999999999999997E-4</v>
      </c>
      <c r="R428" s="144">
        <f>Q428*H428</f>
        <v>5.8499999999999993E-3</v>
      </c>
      <c r="S428" s="144">
        <v>0</v>
      </c>
      <c r="T428" s="145">
        <f>S428*H428</f>
        <v>0</v>
      </c>
      <c r="U428" s="30"/>
      <c r="V428" s="30"/>
      <c r="W428" s="30"/>
      <c r="X428" s="30"/>
      <c r="Y428" s="30"/>
      <c r="Z428" s="30"/>
      <c r="AA428" s="30"/>
      <c r="AB428" s="30"/>
      <c r="AC428" s="30"/>
      <c r="AD428" s="30"/>
      <c r="AE428" s="30"/>
      <c r="AR428" s="146" t="s">
        <v>197</v>
      </c>
      <c r="AT428" s="146" t="s">
        <v>394</v>
      </c>
      <c r="AU428" s="146" t="s">
        <v>146</v>
      </c>
      <c r="AY428" s="18" t="s">
        <v>136</v>
      </c>
      <c r="BE428" s="147">
        <f>IF(N428="základní",J428,0)</f>
        <v>0</v>
      </c>
      <c r="BF428" s="147">
        <f>IF(N428="snížená",J428,0)</f>
        <v>0</v>
      </c>
      <c r="BG428" s="147">
        <f>IF(N428="zákl. přenesená",J428,0)</f>
        <v>0</v>
      </c>
      <c r="BH428" s="147">
        <f>IF(N428="sníž. přenesená",J428,0)</f>
        <v>0</v>
      </c>
      <c r="BI428" s="147">
        <f>IF(N428="nulová",J428,0)</f>
        <v>0</v>
      </c>
      <c r="BJ428" s="18" t="s">
        <v>77</v>
      </c>
      <c r="BK428" s="147">
        <f>ROUND(I428*H428,2)</f>
        <v>0</v>
      </c>
      <c r="BL428" s="18" t="s">
        <v>145</v>
      </c>
      <c r="BM428" s="146" t="s">
        <v>561</v>
      </c>
    </row>
    <row r="429" spans="1:65" s="14" customFormat="1">
      <c r="B429" s="155"/>
      <c r="D429" s="149" t="s">
        <v>148</v>
      </c>
      <c r="E429" s="156" t="s">
        <v>3</v>
      </c>
      <c r="F429" s="157" t="s">
        <v>557</v>
      </c>
      <c r="H429" s="158">
        <v>9</v>
      </c>
      <c r="L429" s="155"/>
      <c r="M429" s="159"/>
      <c r="N429" s="160"/>
      <c r="O429" s="160"/>
      <c r="P429" s="160"/>
      <c r="Q429" s="160"/>
      <c r="R429" s="160"/>
      <c r="S429" s="160"/>
      <c r="T429" s="161"/>
      <c r="AT429" s="156" t="s">
        <v>148</v>
      </c>
      <c r="AU429" s="156" t="s">
        <v>146</v>
      </c>
      <c r="AV429" s="14" t="s">
        <v>79</v>
      </c>
      <c r="AW429" s="14" t="s">
        <v>31</v>
      </c>
      <c r="AX429" s="14" t="s">
        <v>69</v>
      </c>
      <c r="AY429" s="156" t="s">
        <v>136</v>
      </c>
    </row>
    <row r="430" spans="1:65" s="15" customFormat="1">
      <c r="B430" s="162"/>
      <c r="D430" s="149" t="s">
        <v>148</v>
      </c>
      <c r="E430" s="163" t="s">
        <v>3</v>
      </c>
      <c r="F430" s="164" t="s">
        <v>151</v>
      </c>
      <c r="H430" s="165">
        <v>9</v>
      </c>
      <c r="L430" s="162"/>
      <c r="M430" s="166"/>
      <c r="N430" s="167"/>
      <c r="O430" s="167"/>
      <c r="P430" s="167"/>
      <c r="Q430" s="167"/>
      <c r="R430" s="167"/>
      <c r="S430" s="167"/>
      <c r="T430" s="168"/>
      <c r="AT430" s="163" t="s">
        <v>148</v>
      </c>
      <c r="AU430" s="163" t="s">
        <v>146</v>
      </c>
      <c r="AV430" s="15" t="s">
        <v>145</v>
      </c>
      <c r="AW430" s="15" t="s">
        <v>31</v>
      </c>
      <c r="AX430" s="15" t="s">
        <v>77</v>
      </c>
      <c r="AY430" s="163" t="s">
        <v>136</v>
      </c>
    </row>
    <row r="431" spans="1:65" s="2" customFormat="1" ht="14.45" customHeight="1">
      <c r="A431" s="30"/>
      <c r="B431" s="135"/>
      <c r="C431" s="136" t="s">
        <v>562</v>
      </c>
      <c r="D431" s="136" t="s">
        <v>140</v>
      </c>
      <c r="E431" s="137" t="s">
        <v>563</v>
      </c>
      <c r="F431" s="138" t="s">
        <v>564</v>
      </c>
      <c r="G431" s="139" t="s">
        <v>374</v>
      </c>
      <c r="H431" s="140">
        <v>3</v>
      </c>
      <c r="I431" s="141"/>
      <c r="J431" s="141">
        <f>ROUND(I431*H431,2)</f>
        <v>0</v>
      </c>
      <c r="K431" s="138" t="s">
        <v>144</v>
      </c>
      <c r="L431" s="31"/>
      <c r="M431" s="142" t="s">
        <v>3</v>
      </c>
      <c r="N431" s="143" t="s">
        <v>40</v>
      </c>
      <c r="O431" s="144">
        <v>1.1819999999999999</v>
      </c>
      <c r="P431" s="144">
        <f>O431*H431</f>
        <v>3.5459999999999998</v>
      </c>
      <c r="Q431" s="144">
        <v>0.32906000000000002</v>
      </c>
      <c r="R431" s="144">
        <f>Q431*H431</f>
        <v>0.98718000000000006</v>
      </c>
      <c r="S431" s="144">
        <v>0</v>
      </c>
      <c r="T431" s="145">
        <f>S431*H431</f>
        <v>0</v>
      </c>
      <c r="U431" s="30"/>
      <c r="V431" s="30"/>
      <c r="W431" s="30"/>
      <c r="X431" s="30"/>
      <c r="Y431" s="30"/>
      <c r="Z431" s="30"/>
      <c r="AA431" s="30"/>
      <c r="AB431" s="30"/>
      <c r="AC431" s="30"/>
      <c r="AD431" s="30"/>
      <c r="AE431" s="30"/>
      <c r="AR431" s="146" t="s">
        <v>145</v>
      </c>
      <c r="AT431" s="146" t="s">
        <v>140</v>
      </c>
      <c r="AU431" s="146" t="s">
        <v>146</v>
      </c>
      <c r="AY431" s="18" t="s">
        <v>136</v>
      </c>
      <c r="BE431" s="147">
        <f>IF(N431="základní",J431,0)</f>
        <v>0</v>
      </c>
      <c r="BF431" s="147">
        <f>IF(N431="snížená",J431,0)</f>
        <v>0</v>
      </c>
      <c r="BG431" s="147">
        <f>IF(N431="zákl. přenesená",J431,0)</f>
        <v>0</v>
      </c>
      <c r="BH431" s="147">
        <f>IF(N431="sníž. přenesená",J431,0)</f>
        <v>0</v>
      </c>
      <c r="BI431" s="147">
        <f>IF(N431="nulová",J431,0)</f>
        <v>0</v>
      </c>
      <c r="BJ431" s="18" t="s">
        <v>77</v>
      </c>
      <c r="BK431" s="147">
        <f>ROUND(I431*H431,2)</f>
        <v>0</v>
      </c>
      <c r="BL431" s="18" t="s">
        <v>145</v>
      </c>
      <c r="BM431" s="146" t="s">
        <v>565</v>
      </c>
    </row>
    <row r="432" spans="1:65" s="14" customFormat="1">
      <c r="B432" s="155"/>
      <c r="D432" s="149" t="s">
        <v>148</v>
      </c>
      <c r="E432" s="156" t="s">
        <v>3</v>
      </c>
      <c r="F432" s="157" t="s">
        <v>477</v>
      </c>
      <c r="H432" s="158">
        <v>3</v>
      </c>
      <c r="L432" s="155"/>
      <c r="M432" s="159"/>
      <c r="N432" s="160"/>
      <c r="O432" s="160"/>
      <c r="P432" s="160"/>
      <c r="Q432" s="160"/>
      <c r="R432" s="160"/>
      <c r="S432" s="160"/>
      <c r="T432" s="161"/>
      <c r="AT432" s="156" t="s">
        <v>148</v>
      </c>
      <c r="AU432" s="156" t="s">
        <v>146</v>
      </c>
      <c r="AV432" s="14" t="s">
        <v>79</v>
      </c>
      <c r="AW432" s="14" t="s">
        <v>31</v>
      </c>
      <c r="AX432" s="14" t="s">
        <v>69</v>
      </c>
      <c r="AY432" s="156" t="s">
        <v>136</v>
      </c>
    </row>
    <row r="433" spans="1:65" s="15" customFormat="1">
      <c r="B433" s="162"/>
      <c r="D433" s="149" t="s">
        <v>148</v>
      </c>
      <c r="E433" s="163" t="s">
        <v>3</v>
      </c>
      <c r="F433" s="164" t="s">
        <v>151</v>
      </c>
      <c r="H433" s="165">
        <v>3</v>
      </c>
      <c r="L433" s="162"/>
      <c r="M433" s="166"/>
      <c r="N433" s="167"/>
      <c r="O433" s="167"/>
      <c r="P433" s="167"/>
      <c r="Q433" s="167"/>
      <c r="R433" s="167"/>
      <c r="S433" s="167"/>
      <c r="T433" s="168"/>
      <c r="AT433" s="163" t="s">
        <v>148</v>
      </c>
      <c r="AU433" s="163" t="s">
        <v>146</v>
      </c>
      <c r="AV433" s="15" t="s">
        <v>145</v>
      </c>
      <c r="AW433" s="15" t="s">
        <v>31</v>
      </c>
      <c r="AX433" s="15" t="s">
        <v>77</v>
      </c>
      <c r="AY433" s="163" t="s">
        <v>136</v>
      </c>
    </row>
    <row r="434" spans="1:65" s="2" customFormat="1" ht="14.45" customHeight="1">
      <c r="A434" s="30"/>
      <c r="B434" s="135"/>
      <c r="C434" s="176" t="s">
        <v>566</v>
      </c>
      <c r="D434" s="176" t="s">
        <v>394</v>
      </c>
      <c r="E434" s="177" t="s">
        <v>567</v>
      </c>
      <c r="F434" s="178" t="s">
        <v>568</v>
      </c>
      <c r="G434" s="179" t="s">
        <v>374</v>
      </c>
      <c r="H434" s="180">
        <v>3</v>
      </c>
      <c r="I434" s="181"/>
      <c r="J434" s="181">
        <f>ROUND(I434*H434,2)</f>
        <v>0</v>
      </c>
      <c r="K434" s="178" t="s">
        <v>144</v>
      </c>
      <c r="L434" s="182"/>
      <c r="M434" s="183" t="s">
        <v>3</v>
      </c>
      <c r="N434" s="184" t="s">
        <v>40</v>
      </c>
      <c r="O434" s="144">
        <v>0</v>
      </c>
      <c r="P434" s="144">
        <f>O434*H434</f>
        <v>0</v>
      </c>
      <c r="Q434" s="144">
        <v>2.9499999999999998E-2</v>
      </c>
      <c r="R434" s="144">
        <f>Q434*H434</f>
        <v>8.8499999999999995E-2</v>
      </c>
      <c r="S434" s="144">
        <v>0</v>
      </c>
      <c r="T434" s="145">
        <f>S434*H434</f>
        <v>0</v>
      </c>
      <c r="U434" s="30"/>
      <c r="V434" s="30"/>
      <c r="W434" s="30"/>
      <c r="X434" s="30"/>
      <c r="Y434" s="30"/>
      <c r="Z434" s="30"/>
      <c r="AA434" s="30"/>
      <c r="AB434" s="30"/>
      <c r="AC434" s="30"/>
      <c r="AD434" s="30"/>
      <c r="AE434" s="30"/>
      <c r="AR434" s="146" t="s">
        <v>397</v>
      </c>
      <c r="AT434" s="146" t="s">
        <v>394</v>
      </c>
      <c r="AU434" s="146" t="s">
        <v>146</v>
      </c>
      <c r="AY434" s="18" t="s">
        <v>136</v>
      </c>
      <c r="BE434" s="147">
        <f>IF(N434="základní",J434,0)</f>
        <v>0</v>
      </c>
      <c r="BF434" s="147">
        <f>IF(N434="snížená",J434,0)</f>
        <v>0</v>
      </c>
      <c r="BG434" s="147">
        <f>IF(N434="zákl. přenesená",J434,0)</f>
        <v>0</v>
      </c>
      <c r="BH434" s="147">
        <f>IF(N434="sníž. přenesená",J434,0)</f>
        <v>0</v>
      </c>
      <c r="BI434" s="147">
        <f>IF(N434="nulová",J434,0)</f>
        <v>0</v>
      </c>
      <c r="BJ434" s="18" t="s">
        <v>77</v>
      </c>
      <c r="BK434" s="147">
        <f>ROUND(I434*H434,2)</f>
        <v>0</v>
      </c>
      <c r="BL434" s="18" t="s">
        <v>397</v>
      </c>
      <c r="BM434" s="146" t="s">
        <v>569</v>
      </c>
    </row>
    <row r="435" spans="1:65" s="14" customFormat="1">
      <c r="B435" s="155"/>
      <c r="D435" s="149" t="s">
        <v>148</v>
      </c>
      <c r="E435" s="156" t="s">
        <v>3</v>
      </c>
      <c r="F435" s="157" t="s">
        <v>570</v>
      </c>
      <c r="H435" s="158">
        <v>3</v>
      </c>
      <c r="L435" s="155"/>
      <c r="M435" s="159"/>
      <c r="N435" s="160"/>
      <c r="O435" s="160"/>
      <c r="P435" s="160"/>
      <c r="Q435" s="160"/>
      <c r="R435" s="160"/>
      <c r="S435" s="160"/>
      <c r="T435" s="161"/>
      <c r="AT435" s="156" t="s">
        <v>148</v>
      </c>
      <c r="AU435" s="156" t="s">
        <v>146</v>
      </c>
      <c r="AV435" s="14" t="s">
        <v>79</v>
      </c>
      <c r="AW435" s="14" t="s">
        <v>31</v>
      </c>
      <c r="AX435" s="14" t="s">
        <v>69</v>
      </c>
      <c r="AY435" s="156" t="s">
        <v>136</v>
      </c>
    </row>
    <row r="436" spans="1:65" s="15" customFormat="1">
      <c r="B436" s="162"/>
      <c r="D436" s="149" t="s">
        <v>148</v>
      </c>
      <c r="E436" s="163" t="s">
        <v>3</v>
      </c>
      <c r="F436" s="164" t="s">
        <v>151</v>
      </c>
      <c r="H436" s="165">
        <v>3</v>
      </c>
      <c r="L436" s="162"/>
      <c r="M436" s="166"/>
      <c r="N436" s="167"/>
      <c r="O436" s="167"/>
      <c r="P436" s="167"/>
      <c r="Q436" s="167"/>
      <c r="R436" s="167"/>
      <c r="S436" s="167"/>
      <c r="T436" s="168"/>
      <c r="AT436" s="163" t="s">
        <v>148</v>
      </c>
      <c r="AU436" s="163" t="s">
        <v>146</v>
      </c>
      <c r="AV436" s="15" t="s">
        <v>145</v>
      </c>
      <c r="AW436" s="15" t="s">
        <v>31</v>
      </c>
      <c r="AX436" s="15" t="s">
        <v>77</v>
      </c>
      <c r="AY436" s="163" t="s">
        <v>136</v>
      </c>
    </row>
    <row r="437" spans="1:65" s="2" customFormat="1" ht="24.2" customHeight="1">
      <c r="A437" s="30"/>
      <c r="B437" s="135"/>
      <c r="C437" s="176" t="s">
        <v>571</v>
      </c>
      <c r="D437" s="176" t="s">
        <v>394</v>
      </c>
      <c r="E437" s="177" t="s">
        <v>572</v>
      </c>
      <c r="F437" s="178" t="s">
        <v>573</v>
      </c>
      <c r="G437" s="179" t="s">
        <v>374</v>
      </c>
      <c r="H437" s="180">
        <v>3</v>
      </c>
      <c r="I437" s="181"/>
      <c r="J437" s="181">
        <f>ROUND(I437*H437,2)</f>
        <v>0</v>
      </c>
      <c r="K437" s="178" t="s">
        <v>3</v>
      </c>
      <c r="L437" s="182"/>
      <c r="M437" s="183" t="s">
        <v>3</v>
      </c>
      <c r="N437" s="184" t="s">
        <v>40</v>
      </c>
      <c r="O437" s="144">
        <v>0</v>
      </c>
      <c r="P437" s="144">
        <f>O437*H437</f>
        <v>0</v>
      </c>
      <c r="Q437" s="144">
        <v>1E-3</v>
      </c>
      <c r="R437" s="144">
        <f>Q437*H437</f>
        <v>3.0000000000000001E-3</v>
      </c>
      <c r="S437" s="144">
        <v>0</v>
      </c>
      <c r="T437" s="145">
        <f>S437*H437</f>
        <v>0</v>
      </c>
      <c r="U437" s="30"/>
      <c r="V437" s="30"/>
      <c r="W437" s="30"/>
      <c r="X437" s="30"/>
      <c r="Y437" s="30"/>
      <c r="Z437" s="30"/>
      <c r="AA437" s="30"/>
      <c r="AB437" s="30"/>
      <c r="AC437" s="30"/>
      <c r="AD437" s="30"/>
      <c r="AE437" s="30"/>
      <c r="AR437" s="146" t="s">
        <v>197</v>
      </c>
      <c r="AT437" s="146" t="s">
        <v>394</v>
      </c>
      <c r="AU437" s="146" t="s">
        <v>146</v>
      </c>
      <c r="AY437" s="18" t="s">
        <v>136</v>
      </c>
      <c r="BE437" s="147">
        <f>IF(N437="základní",J437,0)</f>
        <v>0</v>
      </c>
      <c r="BF437" s="147">
        <f>IF(N437="snížená",J437,0)</f>
        <v>0</v>
      </c>
      <c r="BG437" s="147">
        <f>IF(N437="zákl. přenesená",J437,0)</f>
        <v>0</v>
      </c>
      <c r="BH437" s="147">
        <f>IF(N437="sníž. přenesená",J437,0)</f>
        <v>0</v>
      </c>
      <c r="BI437" s="147">
        <f>IF(N437="nulová",J437,0)</f>
        <v>0</v>
      </c>
      <c r="BJ437" s="18" t="s">
        <v>77</v>
      </c>
      <c r="BK437" s="147">
        <f>ROUND(I437*H437,2)</f>
        <v>0</v>
      </c>
      <c r="BL437" s="18" t="s">
        <v>145</v>
      </c>
      <c r="BM437" s="146" t="s">
        <v>574</v>
      </c>
    </row>
    <row r="438" spans="1:65" s="14" customFormat="1">
      <c r="B438" s="155"/>
      <c r="D438" s="149" t="s">
        <v>148</v>
      </c>
      <c r="E438" s="156" t="s">
        <v>3</v>
      </c>
      <c r="F438" s="157" t="s">
        <v>570</v>
      </c>
      <c r="H438" s="158">
        <v>3</v>
      </c>
      <c r="L438" s="155"/>
      <c r="M438" s="159"/>
      <c r="N438" s="160"/>
      <c r="O438" s="160"/>
      <c r="P438" s="160"/>
      <c r="Q438" s="160"/>
      <c r="R438" s="160"/>
      <c r="S438" s="160"/>
      <c r="T438" s="161"/>
      <c r="AT438" s="156" t="s">
        <v>148</v>
      </c>
      <c r="AU438" s="156" t="s">
        <v>146</v>
      </c>
      <c r="AV438" s="14" t="s">
        <v>79</v>
      </c>
      <c r="AW438" s="14" t="s">
        <v>31</v>
      </c>
      <c r="AX438" s="14" t="s">
        <v>69</v>
      </c>
      <c r="AY438" s="156" t="s">
        <v>136</v>
      </c>
    </row>
    <row r="439" spans="1:65" s="15" customFormat="1">
      <c r="B439" s="162"/>
      <c r="D439" s="149" t="s">
        <v>148</v>
      </c>
      <c r="E439" s="163" t="s">
        <v>3</v>
      </c>
      <c r="F439" s="164" t="s">
        <v>151</v>
      </c>
      <c r="H439" s="165">
        <v>3</v>
      </c>
      <c r="L439" s="162"/>
      <c r="M439" s="166"/>
      <c r="N439" s="167"/>
      <c r="O439" s="167"/>
      <c r="P439" s="167"/>
      <c r="Q439" s="167"/>
      <c r="R439" s="167"/>
      <c r="S439" s="167"/>
      <c r="T439" s="168"/>
      <c r="AT439" s="163" t="s">
        <v>148</v>
      </c>
      <c r="AU439" s="163" t="s">
        <v>146</v>
      </c>
      <c r="AV439" s="15" t="s">
        <v>145</v>
      </c>
      <c r="AW439" s="15" t="s">
        <v>31</v>
      </c>
      <c r="AX439" s="15" t="s">
        <v>77</v>
      </c>
      <c r="AY439" s="163" t="s">
        <v>136</v>
      </c>
    </row>
    <row r="440" spans="1:65" s="2" customFormat="1" ht="14.45" customHeight="1">
      <c r="A440" s="30"/>
      <c r="B440" s="135"/>
      <c r="C440" s="136" t="s">
        <v>575</v>
      </c>
      <c r="D440" s="136" t="s">
        <v>140</v>
      </c>
      <c r="E440" s="137" t="s">
        <v>576</v>
      </c>
      <c r="F440" s="138" t="s">
        <v>577</v>
      </c>
      <c r="G440" s="139" t="s">
        <v>159</v>
      </c>
      <c r="H440" s="140">
        <v>596.85</v>
      </c>
      <c r="I440" s="141"/>
      <c r="J440" s="141">
        <f>ROUND(I440*H440,2)</f>
        <v>0</v>
      </c>
      <c r="K440" s="138" t="s">
        <v>144</v>
      </c>
      <c r="L440" s="31"/>
      <c r="M440" s="142" t="s">
        <v>3</v>
      </c>
      <c r="N440" s="143" t="s">
        <v>40</v>
      </c>
      <c r="O440" s="144">
        <v>5.3999999999999999E-2</v>
      </c>
      <c r="P440" s="144">
        <f>O440*H440</f>
        <v>32.229900000000001</v>
      </c>
      <c r="Q440" s="144">
        <v>1.9000000000000001E-4</v>
      </c>
      <c r="R440" s="144">
        <f>Q440*H440</f>
        <v>0.11340150000000002</v>
      </c>
      <c r="S440" s="144">
        <v>0</v>
      </c>
      <c r="T440" s="145">
        <f>S440*H440</f>
        <v>0</v>
      </c>
      <c r="U440" s="30"/>
      <c r="V440" s="30"/>
      <c r="W440" s="30"/>
      <c r="X440" s="30"/>
      <c r="Y440" s="30"/>
      <c r="Z440" s="30"/>
      <c r="AA440" s="30"/>
      <c r="AB440" s="30"/>
      <c r="AC440" s="30"/>
      <c r="AD440" s="30"/>
      <c r="AE440" s="30"/>
      <c r="AR440" s="146" t="s">
        <v>145</v>
      </c>
      <c r="AT440" s="146" t="s">
        <v>140</v>
      </c>
      <c r="AU440" s="146" t="s">
        <v>146</v>
      </c>
      <c r="AY440" s="18" t="s">
        <v>136</v>
      </c>
      <c r="BE440" s="147">
        <f>IF(N440="základní",J440,0)</f>
        <v>0</v>
      </c>
      <c r="BF440" s="147">
        <f>IF(N440="snížená",J440,0)</f>
        <v>0</v>
      </c>
      <c r="BG440" s="147">
        <f>IF(N440="zákl. přenesená",J440,0)</f>
        <v>0</v>
      </c>
      <c r="BH440" s="147">
        <f>IF(N440="sníž. přenesená",J440,0)</f>
        <v>0</v>
      </c>
      <c r="BI440" s="147">
        <f>IF(N440="nulová",J440,0)</f>
        <v>0</v>
      </c>
      <c r="BJ440" s="18" t="s">
        <v>77</v>
      </c>
      <c r="BK440" s="147">
        <f>ROUND(I440*H440,2)</f>
        <v>0</v>
      </c>
      <c r="BL440" s="18" t="s">
        <v>145</v>
      </c>
      <c r="BM440" s="146" t="s">
        <v>578</v>
      </c>
    </row>
    <row r="441" spans="1:65" s="14" customFormat="1">
      <c r="B441" s="155"/>
      <c r="D441" s="149" t="s">
        <v>148</v>
      </c>
      <c r="E441" s="156" t="s">
        <v>3</v>
      </c>
      <c r="F441" s="157" t="s">
        <v>579</v>
      </c>
      <c r="H441" s="158">
        <v>584.85</v>
      </c>
      <c r="L441" s="155"/>
      <c r="M441" s="159"/>
      <c r="N441" s="160"/>
      <c r="O441" s="160"/>
      <c r="P441" s="160"/>
      <c r="Q441" s="160"/>
      <c r="R441" s="160"/>
      <c r="S441" s="160"/>
      <c r="T441" s="161"/>
      <c r="AT441" s="156" t="s">
        <v>148</v>
      </c>
      <c r="AU441" s="156" t="s">
        <v>146</v>
      </c>
      <c r="AV441" s="14" t="s">
        <v>79</v>
      </c>
      <c r="AW441" s="14" t="s">
        <v>31</v>
      </c>
      <c r="AX441" s="14" t="s">
        <v>69</v>
      </c>
      <c r="AY441" s="156" t="s">
        <v>136</v>
      </c>
    </row>
    <row r="442" spans="1:65" s="14" customFormat="1">
      <c r="B442" s="155"/>
      <c r="D442" s="149" t="s">
        <v>148</v>
      </c>
      <c r="E442" s="156" t="s">
        <v>3</v>
      </c>
      <c r="F442" s="157" t="s">
        <v>580</v>
      </c>
      <c r="H442" s="158">
        <v>12</v>
      </c>
      <c r="L442" s="155"/>
      <c r="M442" s="159"/>
      <c r="N442" s="160"/>
      <c r="O442" s="160"/>
      <c r="P442" s="160"/>
      <c r="Q442" s="160"/>
      <c r="R442" s="160"/>
      <c r="S442" s="160"/>
      <c r="T442" s="161"/>
      <c r="AT442" s="156" t="s">
        <v>148</v>
      </c>
      <c r="AU442" s="156" t="s">
        <v>146</v>
      </c>
      <c r="AV442" s="14" t="s">
        <v>79</v>
      </c>
      <c r="AW442" s="14" t="s">
        <v>31</v>
      </c>
      <c r="AX442" s="14" t="s">
        <v>69</v>
      </c>
      <c r="AY442" s="156" t="s">
        <v>136</v>
      </c>
    </row>
    <row r="443" spans="1:65" s="15" customFormat="1">
      <c r="B443" s="162"/>
      <c r="D443" s="149" t="s">
        <v>148</v>
      </c>
      <c r="E443" s="163" t="s">
        <v>3</v>
      </c>
      <c r="F443" s="164" t="s">
        <v>151</v>
      </c>
      <c r="H443" s="165">
        <v>596.85</v>
      </c>
      <c r="L443" s="162"/>
      <c r="M443" s="166"/>
      <c r="N443" s="167"/>
      <c r="O443" s="167"/>
      <c r="P443" s="167"/>
      <c r="Q443" s="167"/>
      <c r="R443" s="167"/>
      <c r="S443" s="167"/>
      <c r="T443" s="168"/>
      <c r="AT443" s="163" t="s">
        <v>148</v>
      </c>
      <c r="AU443" s="163" t="s">
        <v>146</v>
      </c>
      <c r="AV443" s="15" t="s">
        <v>145</v>
      </c>
      <c r="AW443" s="15" t="s">
        <v>31</v>
      </c>
      <c r="AX443" s="15" t="s">
        <v>77</v>
      </c>
      <c r="AY443" s="163" t="s">
        <v>136</v>
      </c>
    </row>
    <row r="444" spans="1:65" s="2" customFormat="1" ht="24.2" customHeight="1">
      <c r="A444" s="30"/>
      <c r="B444" s="135"/>
      <c r="C444" s="136" t="s">
        <v>581</v>
      </c>
      <c r="D444" s="136" t="s">
        <v>140</v>
      </c>
      <c r="E444" s="137" t="s">
        <v>582</v>
      </c>
      <c r="F444" s="138" t="s">
        <v>583</v>
      </c>
      <c r="G444" s="139" t="s">
        <v>528</v>
      </c>
      <c r="H444" s="140">
        <v>1</v>
      </c>
      <c r="I444" s="141"/>
      <c r="J444" s="141">
        <f>ROUND(I444*H444,2)</f>
        <v>0</v>
      </c>
      <c r="K444" s="138" t="s">
        <v>3</v>
      </c>
      <c r="L444" s="31"/>
      <c r="M444" s="142" t="s">
        <v>3</v>
      </c>
      <c r="N444" s="143" t="s">
        <v>40</v>
      </c>
      <c r="O444" s="144">
        <v>6.0999999999999999E-2</v>
      </c>
      <c r="P444" s="144">
        <f>O444*H444</f>
        <v>6.0999999999999999E-2</v>
      </c>
      <c r="Q444" s="144">
        <v>0</v>
      </c>
      <c r="R444" s="144">
        <f>Q444*H444</f>
        <v>0</v>
      </c>
      <c r="S444" s="144">
        <v>0</v>
      </c>
      <c r="T444" s="145">
        <f>S444*H444</f>
        <v>0</v>
      </c>
      <c r="U444" s="30"/>
      <c r="V444" s="30"/>
      <c r="W444" s="30"/>
      <c r="X444" s="30"/>
      <c r="Y444" s="30"/>
      <c r="Z444" s="30"/>
      <c r="AA444" s="30"/>
      <c r="AB444" s="30"/>
      <c r="AC444" s="30"/>
      <c r="AD444" s="30"/>
      <c r="AE444" s="30"/>
      <c r="AR444" s="146" t="s">
        <v>145</v>
      </c>
      <c r="AT444" s="146" t="s">
        <v>140</v>
      </c>
      <c r="AU444" s="146" t="s">
        <v>146</v>
      </c>
      <c r="AY444" s="18" t="s">
        <v>136</v>
      </c>
      <c r="BE444" s="147">
        <f>IF(N444="základní",J444,0)</f>
        <v>0</v>
      </c>
      <c r="BF444" s="147">
        <f>IF(N444="snížená",J444,0)</f>
        <v>0</v>
      </c>
      <c r="BG444" s="147">
        <f>IF(N444="zákl. přenesená",J444,0)</f>
        <v>0</v>
      </c>
      <c r="BH444" s="147">
        <f>IF(N444="sníž. přenesená",J444,0)</f>
        <v>0</v>
      </c>
      <c r="BI444" s="147">
        <f>IF(N444="nulová",J444,0)</f>
        <v>0</v>
      </c>
      <c r="BJ444" s="18" t="s">
        <v>77</v>
      </c>
      <c r="BK444" s="147">
        <f>ROUND(I444*H444,2)</f>
        <v>0</v>
      </c>
      <c r="BL444" s="18" t="s">
        <v>145</v>
      </c>
      <c r="BM444" s="146" t="s">
        <v>584</v>
      </c>
    </row>
    <row r="445" spans="1:65" s="14" customFormat="1">
      <c r="B445" s="155"/>
      <c r="D445" s="149" t="s">
        <v>148</v>
      </c>
      <c r="E445" s="156" t="s">
        <v>3</v>
      </c>
      <c r="F445" s="157" t="s">
        <v>77</v>
      </c>
      <c r="H445" s="158">
        <v>1</v>
      </c>
      <c r="L445" s="155"/>
      <c r="M445" s="159"/>
      <c r="N445" s="160"/>
      <c r="O445" s="160"/>
      <c r="P445" s="160"/>
      <c r="Q445" s="160"/>
      <c r="R445" s="160"/>
      <c r="S445" s="160"/>
      <c r="T445" s="161"/>
      <c r="AT445" s="156" t="s">
        <v>148</v>
      </c>
      <c r="AU445" s="156" t="s">
        <v>146</v>
      </c>
      <c r="AV445" s="14" t="s">
        <v>79</v>
      </c>
      <c r="AW445" s="14" t="s">
        <v>31</v>
      </c>
      <c r="AX445" s="14" t="s">
        <v>69</v>
      </c>
      <c r="AY445" s="156" t="s">
        <v>136</v>
      </c>
    </row>
    <row r="446" spans="1:65" s="15" customFormat="1">
      <c r="B446" s="162"/>
      <c r="D446" s="149" t="s">
        <v>148</v>
      </c>
      <c r="E446" s="163" t="s">
        <v>3</v>
      </c>
      <c r="F446" s="164" t="s">
        <v>151</v>
      </c>
      <c r="H446" s="165">
        <v>1</v>
      </c>
      <c r="L446" s="162"/>
      <c r="M446" s="166"/>
      <c r="N446" s="167"/>
      <c r="O446" s="167"/>
      <c r="P446" s="167"/>
      <c r="Q446" s="167"/>
      <c r="R446" s="167"/>
      <c r="S446" s="167"/>
      <c r="T446" s="168"/>
      <c r="AT446" s="163" t="s">
        <v>148</v>
      </c>
      <c r="AU446" s="163" t="s">
        <v>146</v>
      </c>
      <c r="AV446" s="15" t="s">
        <v>145</v>
      </c>
      <c r="AW446" s="15" t="s">
        <v>31</v>
      </c>
      <c r="AX446" s="15" t="s">
        <v>77</v>
      </c>
      <c r="AY446" s="163" t="s">
        <v>136</v>
      </c>
    </row>
    <row r="447" spans="1:65" s="2" customFormat="1" ht="14.45" customHeight="1">
      <c r="A447" s="30"/>
      <c r="B447" s="135"/>
      <c r="C447" s="136" t="s">
        <v>585</v>
      </c>
      <c r="D447" s="136" t="s">
        <v>140</v>
      </c>
      <c r="E447" s="137" t="s">
        <v>586</v>
      </c>
      <c r="F447" s="138" t="s">
        <v>587</v>
      </c>
      <c r="G447" s="139" t="s">
        <v>159</v>
      </c>
      <c r="H447" s="140">
        <v>584.85</v>
      </c>
      <c r="I447" s="141"/>
      <c r="J447" s="141">
        <f>ROUND(I447*H447,2)</f>
        <v>0</v>
      </c>
      <c r="K447" s="138" t="s">
        <v>144</v>
      </c>
      <c r="L447" s="31"/>
      <c r="M447" s="142" t="s">
        <v>3</v>
      </c>
      <c r="N447" s="143" t="s">
        <v>40</v>
      </c>
      <c r="O447" s="144">
        <v>2.5000000000000001E-2</v>
      </c>
      <c r="P447" s="144">
        <f>O447*H447</f>
        <v>14.621250000000002</v>
      </c>
      <c r="Q447" s="144">
        <v>9.0000000000000006E-5</v>
      </c>
      <c r="R447" s="144">
        <f>Q447*H447</f>
        <v>5.2636500000000003E-2</v>
      </c>
      <c r="S447" s="144">
        <v>0</v>
      </c>
      <c r="T447" s="145">
        <f>S447*H447</f>
        <v>0</v>
      </c>
      <c r="U447" s="30"/>
      <c r="V447" s="30"/>
      <c r="W447" s="30"/>
      <c r="X447" s="30"/>
      <c r="Y447" s="30"/>
      <c r="Z447" s="30"/>
      <c r="AA447" s="30"/>
      <c r="AB447" s="30"/>
      <c r="AC447" s="30"/>
      <c r="AD447" s="30"/>
      <c r="AE447" s="30"/>
      <c r="AR447" s="146" t="s">
        <v>145</v>
      </c>
      <c r="AT447" s="146" t="s">
        <v>140</v>
      </c>
      <c r="AU447" s="146" t="s">
        <v>146</v>
      </c>
      <c r="AY447" s="18" t="s">
        <v>136</v>
      </c>
      <c r="BE447" s="147">
        <f>IF(N447="základní",J447,0)</f>
        <v>0</v>
      </c>
      <c r="BF447" s="147">
        <f>IF(N447="snížená",J447,0)</f>
        <v>0</v>
      </c>
      <c r="BG447" s="147">
        <f>IF(N447="zákl. přenesená",J447,0)</f>
        <v>0</v>
      </c>
      <c r="BH447" s="147">
        <f>IF(N447="sníž. přenesená",J447,0)</f>
        <v>0</v>
      </c>
      <c r="BI447" s="147">
        <f>IF(N447="nulová",J447,0)</f>
        <v>0</v>
      </c>
      <c r="BJ447" s="18" t="s">
        <v>77</v>
      </c>
      <c r="BK447" s="147">
        <f>ROUND(I447*H447,2)</f>
        <v>0</v>
      </c>
      <c r="BL447" s="18" t="s">
        <v>145</v>
      </c>
      <c r="BM447" s="146" t="s">
        <v>588</v>
      </c>
    </row>
    <row r="448" spans="1:65" s="14" customFormat="1">
      <c r="B448" s="155"/>
      <c r="D448" s="149" t="s">
        <v>148</v>
      </c>
      <c r="E448" s="156" t="s">
        <v>3</v>
      </c>
      <c r="F448" s="157" t="s">
        <v>579</v>
      </c>
      <c r="H448" s="158">
        <v>584.85</v>
      </c>
      <c r="L448" s="155"/>
      <c r="M448" s="159"/>
      <c r="N448" s="160"/>
      <c r="O448" s="160"/>
      <c r="P448" s="160"/>
      <c r="Q448" s="160"/>
      <c r="R448" s="160"/>
      <c r="S448" s="160"/>
      <c r="T448" s="161"/>
      <c r="AT448" s="156" t="s">
        <v>148</v>
      </c>
      <c r="AU448" s="156" t="s">
        <v>146</v>
      </c>
      <c r="AV448" s="14" t="s">
        <v>79</v>
      </c>
      <c r="AW448" s="14" t="s">
        <v>31</v>
      </c>
      <c r="AX448" s="14" t="s">
        <v>69</v>
      </c>
      <c r="AY448" s="156" t="s">
        <v>136</v>
      </c>
    </row>
    <row r="449" spans="1:65" s="15" customFormat="1">
      <c r="B449" s="162"/>
      <c r="D449" s="149" t="s">
        <v>148</v>
      </c>
      <c r="E449" s="163" t="s">
        <v>3</v>
      </c>
      <c r="F449" s="164" t="s">
        <v>151</v>
      </c>
      <c r="H449" s="165">
        <v>584.85</v>
      </c>
      <c r="L449" s="162"/>
      <c r="M449" s="166"/>
      <c r="N449" s="167"/>
      <c r="O449" s="167"/>
      <c r="P449" s="167"/>
      <c r="Q449" s="167"/>
      <c r="R449" s="167"/>
      <c r="S449" s="167"/>
      <c r="T449" s="168"/>
      <c r="AT449" s="163" t="s">
        <v>148</v>
      </c>
      <c r="AU449" s="163" t="s">
        <v>146</v>
      </c>
      <c r="AV449" s="15" t="s">
        <v>145</v>
      </c>
      <c r="AW449" s="15" t="s">
        <v>31</v>
      </c>
      <c r="AX449" s="15" t="s">
        <v>77</v>
      </c>
      <c r="AY449" s="163" t="s">
        <v>136</v>
      </c>
    </row>
    <row r="450" spans="1:65" s="2" customFormat="1" ht="63.4" customHeight="1">
      <c r="A450" s="30"/>
      <c r="B450" s="135"/>
      <c r="C450" s="176" t="s">
        <v>589</v>
      </c>
      <c r="D450" s="176" t="s">
        <v>394</v>
      </c>
      <c r="E450" s="177" t="s">
        <v>590</v>
      </c>
      <c r="F450" s="178" t="s">
        <v>591</v>
      </c>
      <c r="G450" s="179" t="s">
        <v>528</v>
      </c>
      <c r="H450" s="180">
        <v>1</v>
      </c>
      <c r="I450" s="181"/>
      <c r="J450" s="181">
        <f>ROUND(I450*H450,2)</f>
        <v>0</v>
      </c>
      <c r="K450" s="178" t="s">
        <v>3</v>
      </c>
      <c r="L450" s="182"/>
      <c r="M450" s="183" t="s">
        <v>3</v>
      </c>
      <c r="N450" s="184" t="s">
        <v>40</v>
      </c>
      <c r="O450" s="144">
        <v>0</v>
      </c>
      <c r="P450" s="144">
        <f>O450*H450</f>
        <v>0</v>
      </c>
      <c r="Q450" s="144">
        <v>0</v>
      </c>
      <c r="R450" s="144">
        <f>Q450*H450</f>
        <v>0</v>
      </c>
      <c r="S450" s="144">
        <v>0</v>
      </c>
      <c r="T450" s="145">
        <f>S450*H450</f>
        <v>0</v>
      </c>
      <c r="U450" s="30"/>
      <c r="V450" s="30"/>
      <c r="W450" s="30"/>
      <c r="X450" s="30"/>
      <c r="Y450" s="30"/>
      <c r="Z450" s="30"/>
      <c r="AA450" s="30"/>
      <c r="AB450" s="30"/>
      <c r="AC450" s="30"/>
      <c r="AD450" s="30"/>
      <c r="AE450" s="30"/>
      <c r="AR450" s="146" t="s">
        <v>197</v>
      </c>
      <c r="AT450" s="146" t="s">
        <v>394</v>
      </c>
      <c r="AU450" s="146" t="s">
        <v>146</v>
      </c>
      <c r="AY450" s="18" t="s">
        <v>136</v>
      </c>
      <c r="BE450" s="147">
        <f>IF(N450="základní",J450,0)</f>
        <v>0</v>
      </c>
      <c r="BF450" s="147">
        <f>IF(N450="snížená",J450,0)</f>
        <v>0</v>
      </c>
      <c r="BG450" s="147">
        <f>IF(N450="zákl. přenesená",J450,0)</f>
        <v>0</v>
      </c>
      <c r="BH450" s="147">
        <f>IF(N450="sníž. přenesená",J450,0)</f>
        <v>0</v>
      </c>
      <c r="BI450" s="147">
        <f>IF(N450="nulová",J450,0)</f>
        <v>0</v>
      </c>
      <c r="BJ450" s="18" t="s">
        <v>77</v>
      </c>
      <c r="BK450" s="147">
        <f>ROUND(I450*H450,2)</f>
        <v>0</v>
      </c>
      <c r="BL450" s="18" t="s">
        <v>145</v>
      </c>
      <c r="BM450" s="146" t="s">
        <v>592</v>
      </c>
    </row>
    <row r="451" spans="1:65" s="14" customFormat="1">
      <c r="B451" s="155"/>
      <c r="D451" s="149" t="s">
        <v>148</v>
      </c>
      <c r="E451" s="156" t="s">
        <v>3</v>
      </c>
      <c r="F451" s="157" t="s">
        <v>77</v>
      </c>
      <c r="H451" s="158">
        <v>1</v>
      </c>
      <c r="L451" s="155"/>
      <c r="M451" s="159"/>
      <c r="N451" s="160"/>
      <c r="O451" s="160"/>
      <c r="P451" s="160"/>
      <c r="Q451" s="160"/>
      <c r="R451" s="160"/>
      <c r="S451" s="160"/>
      <c r="T451" s="161"/>
      <c r="AT451" s="156" t="s">
        <v>148</v>
      </c>
      <c r="AU451" s="156" t="s">
        <v>146</v>
      </c>
      <c r="AV451" s="14" t="s">
        <v>79</v>
      </c>
      <c r="AW451" s="14" t="s">
        <v>31</v>
      </c>
      <c r="AX451" s="14" t="s">
        <v>69</v>
      </c>
      <c r="AY451" s="156" t="s">
        <v>136</v>
      </c>
    </row>
    <row r="452" spans="1:65" s="15" customFormat="1">
      <c r="B452" s="162"/>
      <c r="D452" s="149" t="s">
        <v>148</v>
      </c>
      <c r="E452" s="163" t="s">
        <v>3</v>
      </c>
      <c r="F452" s="164" t="s">
        <v>151</v>
      </c>
      <c r="H452" s="165">
        <v>1</v>
      </c>
      <c r="L452" s="162"/>
      <c r="M452" s="166"/>
      <c r="N452" s="167"/>
      <c r="O452" s="167"/>
      <c r="P452" s="167"/>
      <c r="Q452" s="167"/>
      <c r="R452" s="167"/>
      <c r="S452" s="167"/>
      <c r="T452" s="168"/>
      <c r="AT452" s="163" t="s">
        <v>148</v>
      </c>
      <c r="AU452" s="163" t="s">
        <v>146</v>
      </c>
      <c r="AV452" s="15" t="s">
        <v>145</v>
      </c>
      <c r="AW452" s="15" t="s">
        <v>31</v>
      </c>
      <c r="AX452" s="15" t="s">
        <v>77</v>
      </c>
      <c r="AY452" s="163" t="s">
        <v>136</v>
      </c>
    </row>
    <row r="453" spans="1:65" s="2" customFormat="1" ht="24.2" customHeight="1">
      <c r="A453" s="30"/>
      <c r="B453" s="135"/>
      <c r="C453" s="136" t="s">
        <v>593</v>
      </c>
      <c r="D453" s="136" t="s">
        <v>140</v>
      </c>
      <c r="E453" s="137" t="s">
        <v>594</v>
      </c>
      <c r="F453" s="138" t="s">
        <v>595</v>
      </c>
      <c r="G453" s="139" t="s">
        <v>159</v>
      </c>
      <c r="H453" s="140">
        <v>584.85</v>
      </c>
      <c r="I453" s="141"/>
      <c r="J453" s="141">
        <f>ROUND(I453*H453,2)</f>
        <v>0</v>
      </c>
      <c r="K453" s="138" t="s">
        <v>3</v>
      </c>
      <c r="L453" s="31"/>
      <c r="M453" s="142" t="s">
        <v>3</v>
      </c>
      <c r="N453" s="143" t="s">
        <v>40</v>
      </c>
      <c r="O453" s="144">
        <v>0</v>
      </c>
      <c r="P453" s="144">
        <f>O453*H453</f>
        <v>0</v>
      </c>
      <c r="Q453" s="144">
        <v>0</v>
      </c>
      <c r="R453" s="144">
        <f>Q453*H453</f>
        <v>0</v>
      </c>
      <c r="S453" s="144">
        <v>0</v>
      </c>
      <c r="T453" s="145">
        <f>S453*H453</f>
        <v>0</v>
      </c>
      <c r="U453" s="30"/>
      <c r="V453" s="30"/>
      <c r="W453" s="30"/>
      <c r="X453" s="30"/>
      <c r="Y453" s="30"/>
      <c r="Z453" s="30"/>
      <c r="AA453" s="30"/>
      <c r="AB453" s="30"/>
      <c r="AC453" s="30"/>
      <c r="AD453" s="30"/>
      <c r="AE453" s="30"/>
      <c r="AR453" s="146" t="s">
        <v>145</v>
      </c>
      <c r="AT453" s="146" t="s">
        <v>140</v>
      </c>
      <c r="AU453" s="146" t="s">
        <v>146</v>
      </c>
      <c r="AY453" s="18" t="s">
        <v>136</v>
      </c>
      <c r="BE453" s="147">
        <f>IF(N453="základní",J453,0)</f>
        <v>0</v>
      </c>
      <c r="BF453" s="147">
        <f>IF(N453="snížená",J453,0)</f>
        <v>0</v>
      </c>
      <c r="BG453" s="147">
        <f>IF(N453="zákl. přenesená",J453,0)</f>
        <v>0</v>
      </c>
      <c r="BH453" s="147">
        <f>IF(N453="sníž. přenesená",J453,0)</f>
        <v>0</v>
      </c>
      <c r="BI453" s="147">
        <f>IF(N453="nulová",J453,0)</f>
        <v>0</v>
      </c>
      <c r="BJ453" s="18" t="s">
        <v>77</v>
      </c>
      <c r="BK453" s="147">
        <f>ROUND(I453*H453,2)</f>
        <v>0</v>
      </c>
      <c r="BL453" s="18" t="s">
        <v>145</v>
      </c>
      <c r="BM453" s="146" t="s">
        <v>596</v>
      </c>
    </row>
    <row r="454" spans="1:65" s="2" customFormat="1" ht="19.5">
      <c r="A454" s="30"/>
      <c r="B454" s="31"/>
      <c r="C454" s="30"/>
      <c r="D454" s="149" t="s">
        <v>530</v>
      </c>
      <c r="E454" s="30"/>
      <c r="F454" s="185" t="s">
        <v>597</v>
      </c>
      <c r="G454" s="30"/>
      <c r="H454" s="30"/>
      <c r="I454" s="30"/>
      <c r="J454" s="30"/>
      <c r="K454" s="30"/>
      <c r="L454" s="31"/>
      <c r="M454" s="186"/>
      <c r="N454" s="187"/>
      <c r="O454" s="51"/>
      <c r="P454" s="51"/>
      <c r="Q454" s="51"/>
      <c r="R454" s="51"/>
      <c r="S454" s="51"/>
      <c r="T454" s="52"/>
      <c r="U454" s="30"/>
      <c r="V454" s="30"/>
      <c r="W454" s="30"/>
      <c r="X454" s="30"/>
      <c r="Y454" s="30"/>
      <c r="Z454" s="30"/>
      <c r="AA454" s="30"/>
      <c r="AB454" s="30"/>
      <c r="AC454" s="30"/>
      <c r="AD454" s="30"/>
      <c r="AE454" s="30"/>
      <c r="AT454" s="18" t="s">
        <v>530</v>
      </c>
      <c r="AU454" s="18" t="s">
        <v>146</v>
      </c>
    </row>
    <row r="455" spans="1:65" s="14" customFormat="1">
      <c r="B455" s="155"/>
      <c r="D455" s="149" t="s">
        <v>148</v>
      </c>
      <c r="E455" s="156" t="s">
        <v>3</v>
      </c>
      <c r="F455" s="157" t="s">
        <v>598</v>
      </c>
      <c r="H455" s="158">
        <v>584.85</v>
      </c>
      <c r="L455" s="155"/>
      <c r="M455" s="159"/>
      <c r="N455" s="160"/>
      <c r="O455" s="160"/>
      <c r="P455" s="160"/>
      <c r="Q455" s="160"/>
      <c r="R455" s="160"/>
      <c r="S455" s="160"/>
      <c r="T455" s="161"/>
      <c r="AT455" s="156" t="s">
        <v>148</v>
      </c>
      <c r="AU455" s="156" t="s">
        <v>146</v>
      </c>
      <c r="AV455" s="14" t="s">
        <v>79</v>
      </c>
      <c r="AW455" s="14" t="s">
        <v>31</v>
      </c>
      <c r="AX455" s="14" t="s">
        <v>69</v>
      </c>
      <c r="AY455" s="156" t="s">
        <v>136</v>
      </c>
    </row>
    <row r="456" spans="1:65" s="15" customFormat="1">
      <c r="B456" s="162"/>
      <c r="D456" s="149" t="s">
        <v>148</v>
      </c>
      <c r="E456" s="163" t="s">
        <v>3</v>
      </c>
      <c r="F456" s="164" t="s">
        <v>151</v>
      </c>
      <c r="H456" s="165">
        <v>584.85</v>
      </c>
      <c r="L456" s="162"/>
      <c r="M456" s="166"/>
      <c r="N456" s="167"/>
      <c r="O456" s="167"/>
      <c r="P456" s="167"/>
      <c r="Q456" s="167"/>
      <c r="R456" s="167"/>
      <c r="S456" s="167"/>
      <c r="T456" s="168"/>
      <c r="AT456" s="163" t="s">
        <v>148</v>
      </c>
      <c r="AU456" s="163" t="s">
        <v>146</v>
      </c>
      <c r="AV456" s="15" t="s">
        <v>145</v>
      </c>
      <c r="AW456" s="15" t="s">
        <v>31</v>
      </c>
      <c r="AX456" s="15" t="s">
        <v>77</v>
      </c>
      <c r="AY456" s="163" t="s">
        <v>136</v>
      </c>
    </row>
    <row r="457" spans="1:65" s="12" customFormat="1" ht="22.9" customHeight="1">
      <c r="B457" s="123"/>
      <c r="D457" s="124" t="s">
        <v>68</v>
      </c>
      <c r="E457" s="133" t="s">
        <v>599</v>
      </c>
      <c r="F457" s="133" t="s">
        <v>600</v>
      </c>
      <c r="J457" s="134">
        <f>BK457</f>
        <v>0</v>
      </c>
      <c r="L457" s="123"/>
      <c r="M457" s="127"/>
      <c r="N457" s="128"/>
      <c r="O457" s="128"/>
      <c r="P457" s="129">
        <f>SUM(P458:P544)</f>
        <v>23.499000000000002</v>
      </c>
      <c r="Q457" s="128"/>
      <c r="R457" s="129">
        <f>SUM(R458:R544)</f>
        <v>0.30695645999999999</v>
      </c>
      <c r="S457" s="128"/>
      <c r="T457" s="130">
        <f>SUM(T458:T544)</f>
        <v>0</v>
      </c>
      <c r="AR457" s="124" t="s">
        <v>77</v>
      </c>
      <c r="AT457" s="131" t="s">
        <v>68</v>
      </c>
      <c r="AU457" s="131" t="s">
        <v>77</v>
      </c>
      <c r="AY457" s="124" t="s">
        <v>136</v>
      </c>
      <c r="BK457" s="132">
        <f>SUM(BK458:BK544)</f>
        <v>0</v>
      </c>
    </row>
    <row r="458" spans="1:65" s="2" customFormat="1" ht="37.9" customHeight="1">
      <c r="A458" s="30"/>
      <c r="B458" s="135"/>
      <c r="C458" s="136" t="s">
        <v>601</v>
      </c>
      <c r="D458" s="136" t="s">
        <v>140</v>
      </c>
      <c r="E458" s="137" t="s">
        <v>602</v>
      </c>
      <c r="F458" s="138" t="s">
        <v>603</v>
      </c>
      <c r="G458" s="139" t="s">
        <v>374</v>
      </c>
      <c r="H458" s="140">
        <v>1</v>
      </c>
      <c r="I458" s="141"/>
      <c r="J458" s="141">
        <f>ROUND(I458*H458,2)</f>
        <v>0</v>
      </c>
      <c r="K458" s="138" t="s">
        <v>3</v>
      </c>
      <c r="L458" s="31"/>
      <c r="M458" s="142" t="s">
        <v>3</v>
      </c>
      <c r="N458" s="143" t="s">
        <v>40</v>
      </c>
      <c r="O458" s="144">
        <v>2.73</v>
      </c>
      <c r="P458" s="144">
        <f>O458*H458</f>
        <v>2.73</v>
      </c>
      <c r="Q458" s="144">
        <v>3.4259999999999999E-2</v>
      </c>
      <c r="R458" s="144">
        <f>Q458*H458</f>
        <v>3.4259999999999999E-2</v>
      </c>
      <c r="S458" s="144">
        <v>0</v>
      </c>
      <c r="T458" s="145">
        <f>S458*H458</f>
        <v>0</v>
      </c>
      <c r="U458" s="30"/>
      <c r="V458" s="30"/>
      <c r="W458" s="30"/>
      <c r="X458" s="30"/>
      <c r="Y458" s="30"/>
      <c r="Z458" s="30"/>
      <c r="AA458" s="30"/>
      <c r="AB458" s="30"/>
      <c r="AC458" s="30"/>
      <c r="AD458" s="30"/>
      <c r="AE458" s="30"/>
      <c r="AR458" s="146" t="s">
        <v>268</v>
      </c>
      <c r="AT458" s="146" t="s">
        <v>140</v>
      </c>
      <c r="AU458" s="146" t="s">
        <v>79</v>
      </c>
      <c r="AY458" s="18" t="s">
        <v>136</v>
      </c>
      <c r="BE458" s="147">
        <f>IF(N458="základní",J458,0)</f>
        <v>0</v>
      </c>
      <c r="BF458" s="147">
        <f>IF(N458="snížená",J458,0)</f>
        <v>0</v>
      </c>
      <c r="BG458" s="147">
        <f>IF(N458="zákl. přenesená",J458,0)</f>
        <v>0</v>
      </c>
      <c r="BH458" s="147">
        <f>IF(N458="sníž. přenesená",J458,0)</f>
        <v>0</v>
      </c>
      <c r="BI458" s="147">
        <f>IF(N458="nulová",J458,0)</f>
        <v>0</v>
      </c>
      <c r="BJ458" s="18" t="s">
        <v>77</v>
      </c>
      <c r="BK458" s="147">
        <f>ROUND(I458*H458,2)</f>
        <v>0</v>
      </c>
      <c r="BL458" s="18" t="s">
        <v>268</v>
      </c>
      <c r="BM458" s="146" t="s">
        <v>604</v>
      </c>
    </row>
    <row r="459" spans="1:65" s="14" customFormat="1">
      <c r="B459" s="155"/>
      <c r="D459" s="149" t="s">
        <v>148</v>
      </c>
      <c r="E459" s="156" t="s">
        <v>3</v>
      </c>
      <c r="F459" s="157" t="s">
        <v>77</v>
      </c>
      <c r="H459" s="158">
        <v>1</v>
      </c>
      <c r="L459" s="155"/>
      <c r="M459" s="159"/>
      <c r="N459" s="160"/>
      <c r="O459" s="160"/>
      <c r="P459" s="160"/>
      <c r="Q459" s="160"/>
      <c r="R459" s="160"/>
      <c r="S459" s="160"/>
      <c r="T459" s="161"/>
      <c r="AT459" s="156" t="s">
        <v>148</v>
      </c>
      <c r="AU459" s="156" t="s">
        <v>79</v>
      </c>
      <c r="AV459" s="14" t="s">
        <v>79</v>
      </c>
      <c r="AW459" s="14" t="s">
        <v>31</v>
      </c>
      <c r="AX459" s="14" t="s">
        <v>69</v>
      </c>
      <c r="AY459" s="156" t="s">
        <v>136</v>
      </c>
    </row>
    <row r="460" spans="1:65" s="15" customFormat="1">
      <c r="B460" s="162"/>
      <c r="D460" s="149" t="s">
        <v>148</v>
      </c>
      <c r="E460" s="163" t="s">
        <v>3</v>
      </c>
      <c r="F460" s="164" t="s">
        <v>151</v>
      </c>
      <c r="H460" s="165">
        <v>1</v>
      </c>
      <c r="L460" s="162"/>
      <c r="M460" s="166"/>
      <c r="N460" s="167"/>
      <c r="O460" s="167"/>
      <c r="P460" s="167"/>
      <c r="Q460" s="167"/>
      <c r="R460" s="167"/>
      <c r="S460" s="167"/>
      <c r="T460" s="168"/>
      <c r="AT460" s="163" t="s">
        <v>148</v>
      </c>
      <c r="AU460" s="163" t="s">
        <v>79</v>
      </c>
      <c r="AV460" s="15" t="s">
        <v>145</v>
      </c>
      <c r="AW460" s="15" t="s">
        <v>31</v>
      </c>
      <c r="AX460" s="15" t="s">
        <v>77</v>
      </c>
      <c r="AY460" s="163" t="s">
        <v>136</v>
      </c>
    </row>
    <row r="461" spans="1:65" s="2" customFormat="1" ht="37.9" customHeight="1">
      <c r="A461" s="30"/>
      <c r="B461" s="135"/>
      <c r="C461" s="136" t="s">
        <v>605</v>
      </c>
      <c r="D461" s="136" t="s">
        <v>140</v>
      </c>
      <c r="E461" s="137" t="s">
        <v>606</v>
      </c>
      <c r="F461" s="138" t="s">
        <v>607</v>
      </c>
      <c r="G461" s="139" t="s">
        <v>159</v>
      </c>
      <c r="H461" s="140">
        <v>3</v>
      </c>
      <c r="I461" s="141"/>
      <c r="J461" s="141">
        <f>ROUND(I461*H461,2)</f>
        <v>0</v>
      </c>
      <c r="K461" s="138" t="s">
        <v>144</v>
      </c>
      <c r="L461" s="31"/>
      <c r="M461" s="142" t="s">
        <v>3</v>
      </c>
      <c r="N461" s="143" t="s">
        <v>40</v>
      </c>
      <c r="O461" s="144">
        <v>0.23300000000000001</v>
      </c>
      <c r="P461" s="144">
        <f>O461*H461</f>
        <v>0.69900000000000007</v>
      </c>
      <c r="Q461" s="144">
        <v>0</v>
      </c>
      <c r="R461" s="144">
        <f>Q461*H461</f>
        <v>0</v>
      </c>
      <c r="S461" s="144">
        <v>0</v>
      </c>
      <c r="T461" s="145">
        <f>S461*H461</f>
        <v>0</v>
      </c>
      <c r="U461" s="30"/>
      <c r="V461" s="30"/>
      <c r="W461" s="30"/>
      <c r="X461" s="30"/>
      <c r="Y461" s="30"/>
      <c r="Z461" s="30"/>
      <c r="AA461" s="30"/>
      <c r="AB461" s="30"/>
      <c r="AC461" s="30"/>
      <c r="AD461" s="30"/>
      <c r="AE461" s="30"/>
      <c r="AR461" s="146" t="s">
        <v>145</v>
      </c>
      <c r="AT461" s="146" t="s">
        <v>140</v>
      </c>
      <c r="AU461" s="146" t="s">
        <v>79</v>
      </c>
      <c r="AY461" s="18" t="s">
        <v>136</v>
      </c>
      <c r="BE461" s="147">
        <f>IF(N461="základní",J461,0)</f>
        <v>0</v>
      </c>
      <c r="BF461" s="147">
        <f>IF(N461="snížená",J461,0)</f>
        <v>0</v>
      </c>
      <c r="BG461" s="147">
        <f>IF(N461="zákl. přenesená",J461,0)</f>
        <v>0</v>
      </c>
      <c r="BH461" s="147">
        <f>IF(N461="sníž. přenesená",J461,0)</f>
        <v>0</v>
      </c>
      <c r="BI461" s="147">
        <f>IF(N461="nulová",J461,0)</f>
        <v>0</v>
      </c>
      <c r="BJ461" s="18" t="s">
        <v>77</v>
      </c>
      <c r="BK461" s="147">
        <f>ROUND(I461*H461,2)</f>
        <v>0</v>
      </c>
      <c r="BL461" s="18" t="s">
        <v>145</v>
      </c>
      <c r="BM461" s="146" t="s">
        <v>608</v>
      </c>
    </row>
    <row r="462" spans="1:65" s="14" customFormat="1">
      <c r="B462" s="155"/>
      <c r="D462" s="149" t="s">
        <v>148</v>
      </c>
      <c r="E462" s="156" t="s">
        <v>3</v>
      </c>
      <c r="F462" s="157" t="s">
        <v>609</v>
      </c>
      <c r="H462" s="158">
        <v>3</v>
      </c>
      <c r="L462" s="155"/>
      <c r="M462" s="159"/>
      <c r="N462" s="160"/>
      <c r="O462" s="160"/>
      <c r="P462" s="160"/>
      <c r="Q462" s="160"/>
      <c r="R462" s="160"/>
      <c r="S462" s="160"/>
      <c r="T462" s="161"/>
      <c r="AT462" s="156" t="s">
        <v>148</v>
      </c>
      <c r="AU462" s="156" t="s">
        <v>79</v>
      </c>
      <c r="AV462" s="14" t="s">
        <v>79</v>
      </c>
      <c r="AW462" s="14" t="s">
        <v>31</v>
      </c>
      <c r="AX462" s="14" t="s">
        <v>69</v>
      </c>
      <c r="AY462" s="156" t="s">
        <v>136</v>
      </c>
    </row>
    <row r="463" spans="1:65" s="15" customFormat="1">
      <c r="B463" s="162"/>
      <c r="D463" s="149" t="s">
        <v>148</v>
      </c>
      <c r="E463" s="163" t="s">
        <v>3</v>
      </c>
      <c r="F463" s="164" t="s">
        <v>151</v>
      </c>
      <c r="H463" s="165">
        <v>3</v>
      </c>
      <c r="L463" s="162"/>
      <c r="M463" s="166"/>
      <c r="N463" s="167"/>
      <c r="O463" s="167"/>
      <c r="P463" s="167"/>
      <c r="Q463" s="167"/>
      <c r="R463" s="167"/>
      <c r="S463" s="167"/>
      <c r="T463" s="168"/>
      <c r="AT463" s="163" t="s">
        <v>148</v>
      </c>
      <c r="AU463" s="163" t="s">
        <v>79</v>
      </c>
      <c r="AV463" s="15" t="s">
        <v>145</v>
      </c>
      <c r="AW463" s="15" t="s">
        <v>31</v>
      </c>
      <c r="AX463" s="15" t="s">
        <v>77</v>
      </c>
      <c r="AY463" s="163" t="s">
        <v>136</v>
      </c>
    </row>
    <row r="464" spans="1:65" s="2" customFormat="1" ht="24.2" customHeight="1">
      <c r="A464" s="30"/>
      <c r="B464" s="135"/>
      <c r="C464" s="176" t="s">
        <v>610</v>
      </c>
      <c r="D464" s="176" t="s">
        <v>394</v>
      </c>
      <c r="E464" s="177" t="s">
        <v>611</v>
      </c>
      <c r="F464" s="178" t="s">
        <v>612</v>
      </c>
      <c r="G464" s="179" t="s">
        <v>159</v>
      </c>
      <c r="H464" s="180">
        <v>3.0910000000000002</v>
      </c>
      <c r="I464" s="181"/>
      <c r="J464" s="181">
        <f>ROUND(I464*H464,2)</f>
        <v>0</v>
      </c>
      <c r="K464" s="178" t="s">
        <v>144</v>
      </c>
      <c r="L464" s="182"/>
      <c r="M464" s="183" t="s">
        <v>3</v>
      </c>
      <c r="N464" s="184" t="s">
        <v>40</v>
      </c>
      <c r="O464" s="144">
        <v>0</v>
      </c>
      <c r="P464" s="144">
        <f>O464*H464</f>
        <v>0</v>
      </c>
      <c r="Q464" s="144">
        <v>1.06E-3</v>
      </c>
      <c r="R464" s="144">
        <f>Q464*H464</f>
        <v>3.2764600000000001E-3</v>
      </c>
      <c r="S464" s="144">
        <v>0</v>
      </c>
      <c r="T464" s="145">
        <f>S464*H464</f>
        <v>0</v>
      </c>
      <c r="U464" s="30"/>
      <c r="V464" s="30"/>
      <c r="W464" s="30"/>
      <c r="X464" s="30"/>
      <c r="Y464" s="30"/>
      <c r="Z464" s="30"/>
      <c r="AA464" s="30"/>
      <c r="AB464" s="30"/>
      <c r="AC464" s="30"/>
      <c r="AD464" s="30"/>
      <c r="AE464" s="30"/>
      <c r="AR464" s="146" t="s">
        <v>197</v>
      </c>
      <c r="AT464" s="146" t="s">
        <v>394</v>
      </c>
      <c r="AU464" s="146" t="s">
        <v>79</v>
      </c>
      <c r="AY464" s="18" t="s">
        <v>136</v>
      </c>
      <c r="BE464" s="147">
        <f>IF(N464="základní",J464,0)</f>
        <v>0</v>
      </c>
      <c r="BF464" s="147">
        <f>IF(N464="snížená",J464,0)</f>
        <v>0</v>
      </c>
      <c r="BG464" s="147">
        <f>IF(N464="zákl. přenesená",J464,0)</f>
        <v>0</v>
      </c>
      <c r="BH464" s="147">
        <f>IF(N464="sníž. přenesená",J464,0)</f>
        <v>0</v>
      </c>
      <c r="BI464" s="147">
        <f>IF(N464="nulová",J464,0)</f>
        <v>0</v>
      </c>
      <c r="BJ464" s="18" t="s">
        <v>77</v>
      </c>
      <c r="BK464" s="147">
        <f>ROUND(I464*H464,2)</f>
        <v>0</v>
      </c>
      <c r="BL464" s="18" t="s">
        <v>145</v>
      </c>
      <c r="BM464" s="146" t="s">
        <v>613</v>
      </c>
    </row>
    <row r="465" spans="1:65" s="14" customFormat="1">
      <c r="B465" s="155"/>
      <c r="D465" s="149" t="s">
        <v>148</v>
      </c>
      <c r="E465" s="156" t="s">
        <v>3</v>
      </c>
      <c r="F465" s="157" t="s">
        <v>614</v>
      </c>
      <c r="H465" s="158">
        <v>3.0449999999999999</v>
      </c>
      <c r="L465" s="155"/>
      <c r="M465" s="159"/>
      <c r="N465" s="160"/>
      <c r="O465" s="160"/>
      <c r="P465" s="160"/>
      <c r="Q465" s="160"/>
      <c r="R465" s="160"/>
      <c r="S465" s="160"/>
      <c r="T465" s="161"/>
      <c r="AT465" s="156" t="s">
        <v>148</v>
      </c>
      <c r="AU465" s="156" t="s">
        <v>79</v>
      </c>
      <c r="AV465" s="14" t="s">
        <v>79</v>
      </c>
      <c r="AW465" s="14" t="s">
        <v>31</v>
      </c>
      <c r="AX465" s="14" t="s">
        <v>69</v>
      </c>
      <c r="AY465" s="156" t="s">
        <v>136</v>
      </c>
    </row>
    <row r="466" spans="1:65" s="15" customFormat="1">
      <c r="B466" s="162"/>
      <c r="D466" s="149" t="s">
        <v>148</v>
      </c>
      <c r="E466" s="163" t="s">
        <v>3</v>
      </c>
      <c r="F466" s="164" t="s">
        <v>151</v>
      </c>
      <c r="H466" s="165">
        <v>3.0449999999999999</v>
      </c>
      <c r="L466" s="162"/>
      <c r="M466" s="166"/>
      <c r="N466" s="167"/>
      <c r="O466" s="167"/>
      <c r="P466" s="167"/>
      <c r="Q466" s="167"/>
      <c r="R466" s="167"/>
      <c r="S466" s="167"/>
      <c r="T466" s="168"/>
      <c r="AT466" s="163" t="s">
        <v>148</v>
      </c>
      <c r="AU466" s="163" t="s">
        <v>79</v>
      </c>
      <c r="AV466" s="15" t="s">
        <v>145</v>
      </c>
      <c r="AW466" s="15" t="s">
        <v>31</v>
      </c>
      <c r="AX466" s="15" t="s">
        <v>77</v>
      </c>
      <c r="AY466" s="163" t="s">
        <v>136</v>
      </c>
    </row>
    <row r="467" spans="1:65" s="14" customFormat="1">
      <c r="B467" s="155"/>
      <c r="D467" s="149" t="s">
        <v>148</v>
      </c>
      <c r="F467" s="157" t="s">
        <v>615</v>
      </c>
      <c r="H467" s="158">
        <v>3.0910000000000002</v>
      </c>
      <c r="L467" s="155"/>
      <c r="M467" s="159"/>
      <c r="N467" s="160"/>
      <c r="O467" s="160"/>
      <c r="P467" s="160"/>
      <c r="Q467" s="160"/>
      <c r="R467" s="160"/>
      <c r="S467" s="160"/>
      <c r="T467" s="161"/>
      <c r="AT467" s="156" t="s">
        <v>148</v>
      </c>
      <c r="AU467" s="156" t="s">
        <v>79</v>
      </c>
      <c r="AV467" s="14" t="s">
        <v>79</v>
      </c>
      <c r="AW467" s="14" t="s">
        <v>4</v>
      </c>
      <c r="AX467" s="14" t="s">
        <v>77</v>
      </c>
      <c r="AY467" s="156" t="s">
        <v>136</v>
      </c>
    </row>
    <row r="468" spans="1:65" s="2" customFormat="1" ht="14.45" customHeight="1">
      <c r="A468" s="30"/>
      <c r="B468" s="135"/>
      <c r="C468" s="176" t="s">
        <v>616</v>
      </c>
      <c r="D468" s="176" t="s">
        <v>394</v>
      </c>
      <c r="E468" s="177" t="s">
        <v>617</v>
      </c>
      <c r="F468" s="178" t="s">
        <v>618</v>
      </c>
      <c r="G468" s="179" t="s">
        <v>374</v>
      </c>
      <c r="H468" s="180">
        <v>6</v>
      </c>
      <c r="I468" s="181"/>
      <c r="J468" s="181">
        <f>ROUND(I468*H468,2)</f>
        <v>0</v>
      </c>
      <c r="K468" s="178" t="s">
        <v>144</v>
      </c>
      <c r="L468" s="182"/>
      <c r="M468" s="183" t="s">
        <v>3</v>
      </c>
      <c r="N468" s="184" t="s">
        <v>40</v>
      </c>
      <c r="O468" s="144">
        <v>0</v>
      </c>
      <c r="P468" s="144">
        <f>O468*H468</f>
        <v>0</v>
      </c>
      <c r="Q468" s="144">
        <v>2.2000000000000001E-4</v>
      </c>
      <c r="R468" s="144">
        <f>Q468*H468</f>
        <v>1.32E-3</v>
      </c>
      <c r="S468" s="144">
        <v>0</v>
      </c>
      <c r="T468" s="145">
        <f>S468*H468</f>
        <v>0</v>
      </c>
      <c r="U468" s="30"/>
      <c r="V468" s="30"/>
      <c r="W468" s="30"/>
      <c r="X468" s="30"/>
      <c r="Y468" s="30"/>
      <c r="Z468" s="30"/>
      <c r="AA468" s="30"/>
      <c r="AB468" s="30"/>
      <c r="AC468" s="30"/>
      <c r="AD468" s="30"/>
      <c r="AE468" s="30"/>
      <c r="AR468" s="146" t="s">
        <v>397</v>
      </c>
      <c r="AT468" s="146" t="s">
        <v>394</v>
      </c>
      <c r="AU468" s="146" t="s">
        <v>79</v>
      </c>
      <c r="AY468" s="18" t="s">
        <v>136</v>
      </c>
      <c r="BE468" s="147">
        <f>IF(N468="základní",J468,0)</f>
        <v>0</v>
      </c>
      <c r="BF468" s="147">
        <f>IF(N468="snížená",J468,0)</f>
        <v>0</v>
      </c>
      <c r="BG468" s="147">
        <f>IF(N468="zákl. přenesená",J468,0)</f>
        <v>0</v>
      </c>
      <c r="BH468" s="147">
        <f>IF(N468="sníž. přenesená",J468,0)</f>
        <v>0</v>
      </c>
      <c r="BI468" s="147">
        <f>IF(N468="nulová",J468,0)</f>
        <v>0</v>
      </c>
      <c r="BJ468" s="18" t="s">
        <v>77</v>
      </c>
      <c r="BK468" s="147">
        <f>ROUND(I468*H468,2)</f>
        <v>0</v>
      </c>
      <c r="BL468" s="18" t="s">
        <v>397</v>
      </c>
      <c r="BM468" s="146" t="s">
        <v>619</v>
      </c>
    </row>
    <row r="469" spans="1:65" s="14" customFormat="1">
      <c r="B469" s="155"/>
      <c r="D469" s="149" t="s">
        <v>148</v>
      </c>
      <c r="E469" s="156" t="s">
        <v>3</v>
      </c>
      <c r="F469" s="157" t="s">
        <v>620</v>
      </c>
      <c r="H469" s="158">
        <v>6</v>
      </c>
      <c r="L469" s="155"/>
      <c r="M469" s="159"/>
      <c r="N469" s="160"/>
      <c r="O469" s="160"/>
      <c r="P469" s="160"/>
      <c r="Q469" s="160"/>
      <c r="R469" s="160"/>
      <c r="S469" s="160"/>
      <c r="T469" s="161"/>
      <c r="AT469" s="156" t="s">
        <v>148</v>
      </c>
      <c r="AU469" s="156" t="s">
        <v>79</v>
      </c>
      <c r="AV469" s="14" t="s">
        <v>79</v>
      </c>
      <c r="AW469" s="14" t="s">
        <v>31</v>
      </c>
      <c r="AX469" s="14" t="s">
        <v>69</v>
      </c>
      <c r="AY469" s="156" t="s">
        <v>136</v>
      </c>
    </row>
    <row r="470" spans="1:65" s="15" customFormat="1">
      <c r="B470" s="162"/>
      <c r="D470" s="149" t="s">
        <v>148</v>
      </c>
      <c r="E470" s="163" t="s">
        <v>3</v>
      </c>
      <c r="F470" s="164" t="s">
        <v>151</v>
      </c>
      <c r="H470" s="165">
        <v>6</v>
      </c>
      <c r="L470" s="162"/>
      <c r="M470" s="166"/>
      <c r="N470" s="167"/>
      <c r="O470" s="167"/>
      <c r="P470" s="167"/>
      <c r="Q470" s="167"/>
      <c r="R470" s="167"/>
      <c r="S470" s="167"/>
      <c r="T470" s="168"/>
      <c r="AT470" s="163" t="s">
        <v>148</v>
      </c>
      <c r="AU470" s="163" t="s">
        <v>79</v>
      </c>
      <c r="AV470" s="15" t="s">
        <v>145</v>
      </c>
      <c r="AW470" s="15" t="s">
        <v>31</v>
      </c>
      <c r="AX470" s="15" t="s">
        <v>77</v>
      </c>
      <c r="AY470" s="163" t="s">
        <v>136</v>
      </c>
    </row>
    <row r="471" spans="1:65" s="2" customFormat="1" ht="14.45" customHeight="1">
      <c r="A471" s="30"/>
      <c r="B471" s="135"/>
      <c r="C471" s="176" t="s">
        <v>621</v>
      </c>
      <c r="D471" s="176" t="s">
        <v>394</v>
      </c>
      <c r="E471" s="177" t="s">
        <v>622</v>
      </c>
      <c r="F471" s="178" t="s">
        <v>623</v>
      </c>
      <c r="G471" s="179" t="s">
        <v>374</v>
      </c>
      <c r="H471" s="180">
        <v>1</v>
      </c>
      <c r="I471" s="181"/>
      <c r="J471" s="181">
        <f>ROUND(I471*H471,2)</f>
        <v>0</v>
      </c>
      <c r="K471" s="178" t="s">
        <v>144</v>
      </c>
      <c r="L471" s="182"/>
      <c r="M471" s="183" t="s">
        <v>3</v>
      </c>
      <c r="N471" s="184" t="s">
        <v>40</v>
      </c>
      <c r="O471" s="144">
        <v>0</v>
      </c>
      <c r="P471" s="144">
        <f>O471*H471</f>
        <v>0</v>
      </c>
      <c r="Q471" s="144">
        <v>1.7000000000000001E-4</v>
      </c>
      <c r="R471" s="144">
        <f>Q471*H471</f>
        <v>1.7000000000000001E-4</v>
      </c>
      <c r="S471" s="144">
        <v>0</v>
      </c>
      <c r="T471" s="145">
        <f>S471*H471</f>
        <v>0</v>
      </c>
      <c r="U471" s="30"/>
      <c r="V471" s="30"/>
      <c r="W471" s="30"/>
      <c r="X471" s="30"/>
      <c r="Y471" s="30"/>
      <c r="Z471" s="30"/>
      <c r="AA471" s="30"/>
      <c r="AB471" s="30"/>
      <c r="AC471" s="30"/>
      <c r="AD471" s="30"/>
      <c r="AE471" s="30"/>
      <c r="AR471" s="146" t="s">
        <v>397</v>
      </c>
      <c r="AT471" s="146" t="s">
        <v>394</v>
      </c>
      <c r="AU471" s="146" t="s">
        <v>79</v>
      </c>
      <c r="AY471" s="18" t="s">
        <v>136</v>
      </c>
      <c r="BE471" s="147">
        <f>IF(N471="základní",J471,0)</f>
        <v>0</v>
      </c>
      <c r="BF471" s="147">
        <f>IF(N471="snížená",J471,0)</f>
        <v>0</v>
      </c>
      <c r="BG471" s="147">
        <f>IF(N471="zákl. přenesená",J471,0)</f>
        <v>0</v>
      </c>
      <c r="BH471" s="147">
        <f>IF(N471="sníž. přenesená",J471,0)</f>
        <v>0</v>
      </c>
      <c r="BI471" s="147">
        <f>IF(N471="nulová",J471,0)</f>
        <v>0</v>
      </c>
      <c r="BJ471" s="18" t="s">
        <v>77</v>
      </c>
      <c r="BK471" s="147">
        <f>ROUND(I471*H471,2)</f>
        <v>0</v>
      </c>
      <c r="BL471" s="18" t="s">
        <v>397</v>
      </c>
      <c r="BM471" s="146" t="s">
        <v>624</v>
      </c>
    </row>
    <row r="472" spans="1:65" s="14" customFormat="1">
      <c r="B472" s="155"/>
      <c r="D472" s="149" t="s">
        <v>148</v>
      </c>
      <c r="E472" s="156" t="s">
        <v>3</v>
      </c>
      <c r="F472" s="157" t="s">
        <v>625</v>
      </c>
      <c r="H472" s="158">
        <v>1</v>
      </c>
      <c r="L472" s="155"/>
      <c r="M472" s="159"/>
      <c r="N472" s="160"/>
      <c r="O472" s="160"/>
      <c r="P472" s="160"/>
      <c r="Q472" s="160"/>
      <c r="R472" s="160"/>
      <c r="S472" s="160"/>
      <c r="T472" s="161"/>
      <c r="AT472" s="156" t="s">
        <v>148</v>
      </c>
      <c r="AU472" s="156" t="s">
        <v>79</v>
      </c>
      <c r="AV472" s="14" t="s">
        <v>79</v>
      </c>
      <c r="AW472" s="14" t="s">
        <v>31</v>
      </c>
      <c r="AX472" s="14" t="s">
        <v>69</v>
      </c>
      <c r="AY472" s="156" t="s">
        <v>136</v>
      </c>
    </row>
    <row r="473" spans="1:65" s="15" customFormat="1">
      <c r="B473" s="162"/>
      <c r="D473" s="149" t="s">
        <v>148</v>
      </c>
      <c r="E473" s="163" t="s">
        <v>3</v>
      </c>
      <c r="F473" s="164" t="s">
        <v>151</v>
      </c>
      <c r="H473" s="165">
        <v>1</v>
      </c>
      <c r="L473" s="162"/>
      <c r="M473" s="166"/>
      <c r="N473" s="167"/>
      <c r="O473" s="167"/>
      <c r="P473" s="167"/>
      <c r="Q473" s="167"/>
      <c r="R473" s="167"/>
      <c r="S473" s="167"/>
      <c r="T473" s="168"/>
      <c r="AT473" s="163" t="s">
        <v>148</v>
      </c>
      <c r="AU473" s="163" t="s">
        <v>79</v>
      </c>
      <c r="AV473" s="15" t="s">
        <v>145</v>
      </c>
      <c r="AW473" s="15" t="s">
        <v>31</v>
      </c>
      <c r="AX473" s="15" t="s">
        <v>77</v>
      </c>
      <c r="AY473" s="163" t="s">
        <v>136</v>
      </c>
    </row>
    <row r="474" spans="1:65" s="2" customFormat="1" ht="14.45" customHeight="1">
      <c r="A474" s="30"/>
      <c r="B474" s="135"/>
      <c r="C474" s="176" t="s">
        <v>626</v>
      </c>
      <c r="D474" s="176" t="s">
        <v>394</v>
      </c>
      <c r="E474" s="177" t="s">
        <v>627</v>
      </c>
      <c r="F474" s="178" t="s">
        <v>628</v>
      </c>
      <c r="G474" s="179" t="s">
        <v>374</v>
      </c>
      <c r="H474" s="180">
        <v>1</v>
      </c>
      <c r="I474" s="181"/>
      <c r="J474" s="181">
        <f>ROUND(I474*H474,2)</f>
        <v>0</v>
      </c>
      <c r="K474" s="178" t="s">
        <v>3</v>
      </c>
      <c r="L474" s="182"/>
      <c r="M474" s="183" t="s">
        <v>3</v>
      </c>
      <c r="N474" s="184" t="s">
        <v>40</v>
      </c>
      <c r="O474" s="144">
        <v>0</v>
      </c>
      <c r="P474" s="144">
        <f>O474*H474</f>
        <v>0</v>
      </c>
      <c r="Q474" s="144">
        <v>6.0000000000000002E-5</v>
      </c>
      <c r="R474" s="144">
        <f>Q474*H474</f>
        <v>6.0000000000000002E-5</v>
      </c>
      <c r="S474" s="144">
        <v>0</v>
      </c>
      <c r="T474" s="145">
        <f>S474*H474</f>
        <v>0</v>
      </c>
      <c r="U474" s="30"/>
      <c r="V474" s="30"/>
      <c r="W474" s="30"/>
      <c r="X474" s="30"/>
      <c r="Y474" s="30"/>
      <c r="Z474" s="30"/>
      <c r="AA474" s="30"/>
      <c r="AB474" s="30"/>
      <c r="AC474" s="30"/>
      <c r="AD474" s="30"/>
      <c r="AE474" s="30"/>
      <c r="AR474" s="146" t="s">
        <v>397</v>
      </c>
      <c r="AT474" s="146" t="s">
        <v>394</v>
      </c>
      <c r="AU474" s="146" t="s">
        <v>79</v>
      </c>
      <c r="AY474" s="18" t="s">
        <v>136</v>
      </c>
      <c r="BE474" s="147">
        <f>IF(N474="základní",J474,0)</f>
        <v>0</v>
      </c>
      <c r="BF474" s="147">
        <f>IF(N474="snížená",J474,0)</f>
        <v>0</v>
      </c>
      <c r="BG474" s="147">
        <f>IF(N474="zákl. přenesená",J474,0)</f>
        <v>0</v>
      </c>
      <c r="BH474" s="147">
        <f>IF(N474="sníž. přenesená",J474,0)</f>
        <v>0</v>
      </c>
      <c r="BI474" s="147">
        <f>IF(N474="nulová",J474,0)</f>
        <v>0</v>
      </c>
      <c r="BJ474" s="18" t="s">
        <v>77</v>
      </c>
      <c r="BK474" s="147">
        <f>ROUND(I474*H474,2)</f>
        <v>0</v>
      </c>
      <c r="BL474" s="18" t="s">
        <v>397</v>
      </c>
      <c r="BM474" s="146" t="s">
        <v>629</v>
      </c>
    </row>
    <row r="475" spans="1:65" s="14" customFormat="1">
      <c r="B475" s="155"/>
      <c r="D475" s="149" t="s">
        <v>148</v>
      </c>
      <c r="E475" s="156" t="s">
        <v>3</v>
      </c>
      <c r="F475" s="157" t="s">
        <v>630</v>
      </c>
      <c r="H475" s="158">
        <v>1</v>
      </c>
      <c r="L475" s="155"/>
      <c r="M475" s="159"/>
      <c r="N475" s="160"/>
      <c r="O475" s="160"/>
      <c r="P475" s="160"/>
      <c r="Q475" s="160"/>
      <c r="R475" s="160"/>
      <c r="S475" s="160"/>
      <c r="T475" s="161"/>
      <c r="AT475" s="156" t="s">
        <v>148</v>
      </c>
      <c r="AU475" s="156" t="s">
        <v>79</v>
      </c>
      <c r="AV475" s="14" t="s">
        <v>79</v>
      </c>
      <c r="AW475" s="14" t="s">
        <v>31</v>
      </c>
      <c r="AX475" s="14" t="s">
        <v>69</v>
      </c>
      <c r="AY475" s="156" t="s">
        <v>136</v>
      </c>
    </row>
    <row r="476" spans="1:65" s="15" customFormat="1">
      <c r="B476" s="162"/>
      <c r="D476" s="149" t="s">
        <v>148</v>
      </c>
      <c r="E476" s="163" t="s">
        <v>3</v>
      </c>
      <c r="F476" s="164" t="s">
        <v>151</v>
      </c>
      <c r="H476" s="165">
        <v>1</v>
      </c>
      <c r="L476" s="162"/>
      <c r="M476" s="166"/>
      <c r="N476" s="167"/>
      <c r="O476" s="167"/>
      <c r="P476" s="167"/>
      <c r="Q476" s="167"/>
      <c r="R476" s="167"/>
      <c r="S476" s="167"/>
      <c r="T476" s="168"/>
      <c r="AT476" s="163" t="s">
        <v>148</v>
      </c>
      <c r="AU476" s="163" t="s">
        <v>79</v>
      </c>
      <c r="AV476" s="15" t="s">
        <v>145</v>
      </c>
      <c r="AW476" s="15" t="s">
        <v>31</v>
      </c>
      <c r="AX476" s="15" t="s">
        <v>77</v>
      </c>
      <c r="AY476" s="163" t="s">
        <v>136</v>
      </c>
    </row>
    <row r="477" spans="1:65" s="2" customFormat="1" ht="37.9" customHeight="1">
      <c r="A477" s="30"/>
      <c r="B477" s="135"/>
      <c r="C477" s="136" t="s">
        <v>631</v>
      </c>
      <c r="D477" s="136" t="s">
        <v>140</v>
      </c>
      <c r="E477" s="137" t="s">
        <v>632</v>
      </c>
      <c r="F477" s="138" t="s">
        <v>633</v>
      </c>
      <c r="G477" s="139" t="s">
        <v>374</v>
      </c>
      <c r="H477" s="140">
        <v>1</v>
      </c>
      <c r="I477" s="141"/>
      <c r="J477" s="141">
        <f>ROUND(I477*H477,2)</f>
        <v>0</v>
      </c>
      <c r="K477" s="138" t="s">
        <v>144</v>
      </c>
      <c r="L477" s="31"/>
      <c r="M477" s="142" t="s">
        <v>3</v>
      </c>
      <c r="N477" s="143" t="s">
        <v>40</v>
      </c>
      <c r="O477" s="144">
        <v>0.67100000000000004</v>
      </c>
      <c r="P477" s="144">
        <f>O477*H477</f>
        <v>0.67100000000000004</v>
      </c>
      <c r="Q477" s="144">
        <v>0</v>
      </c>
      <c r="R477" s="144">
        <f>Q477*H477</f>
        <v>0</v>
      </c>
      <c r="S477" s="144">
        <v>0</v>
      </c>
      <c r="T477" s="145">
        <f>S477*H477</f>
        <v>0</v>
      </c>
      <c r="U477" s="30"/>
      <c r="V477" s="30"/>
      <c r="W477" s="30"/>
      <c r="X477" s="30"/>
      <c r="Y477" s="30"/>
      <c r="Z477" s="30"/>
      <c r="AA477" s="30"/>
      <c r="AB477" s="30"/>
      <c r="AC477" s="30"/>
      <c r="AD477" s="30"/>
      <c r="AE477" s="30"/>
      <c r="AR477" s="146" t="s">
        <v>145</v>
      </c>
      <c r="AT477" s="146" t="s">
        <v>140</v>
      </c>
      <c r="AU477" s="146" t="s">
        <v>79</v>
      </c>
      <c r="AY477" s="18" t="s">
        <v>136</v>
      </c>
      <c r="BE477" s="147">
        <f>IF(N477="základní",J477,0)</f>
        <v>0</v>
      </c>
      <c r="BF477" s="147">
        <f>IF(N477="snížená",J477,0)</f>
        <v>0</v>
      </c>
      <c r="BG477" s="147">
        <f>IF(N477="zákl. přenesená",J477,0)</f>
        <v>0</v>
      </c>
      <c r="BH477" s="147">
        <f>IF(N477="sníž. přenesená",J477,0)</f>
        <v>0</v>
      </c>
      <c r="BI477" s="147">
        <f>IF(N477="nulová",J477,0)</f>
        <v>0</v>
      </c>
      <c r="BJ477" s="18" t="s">
        <v>77</v>
      </c>
      <c r="BK477" s="147">
        <f>ROUND(I477*H477,2)</f>
        <v>0</v>
      </c>
      <c r="BL477" s="18" t="s">
        <v>145</v>
      </c>
      <c r="BM477" s="146" t="s">
        <v>634</v>
      </c>
    </row>
    <row r="478" spans="1:65" s="14" customFormat="1">
      <c r="B478" s="155"/>
      <c r="D478" s="149" t="s">
        <v>148</v>
      </c>
      <c r="E478" s="156" t="s">
        <v>3</v>
      </c>
      <c r="F478" s="157" t="s">
        <v>635</v>
      </c>
      <c r="H478" s="158">
        <v>1</v>
      </c>
      <c r="L478" s="155"/>
      <c r="M478" s="159"/>
      <c r="N478" s="160"/>
      <c r="O478" s="160"/>
      <c r="P478" s="160"/>
      <c r="Q478" s="160"/>
      <c r="R478" s="160"/>
      <c r="S478" s="160"/>
      <c r="T478" s="161"/>
      <c r="AT478" s="156" t="s">
        <v>148</v>
      </c>
      <c r="AU478" s="156" t="s">
        <v>79</v>
      </c>
      <c r="AV478" s="14" t="s">
        <v>79</v>
      </c>
      <c r="AW478" s="14" t="s">
        <v>31</v>
      </c>
      <c r="AX478" s="14" t="s">
        <v>69</v>
      </c>
      <c r="AY478" s="156" t="s">
        <v>136</v>
      </c>
    </row>
    <row r="479" spans="1:65" s="15" customFormat="1">
      <c r="B479" s="162"/>
      <c r="D479" s="149" t="s">
        <v>148</v>
      </c>
      <c r="E479" s="163" t="s">
        <v>3</v>
      </c>
      <c r="F479" s="164" t="s">
        <v>151</v>
      </c>
      <c r="H479" s="165">
        <v>1</v>
      </c>
      <c r="L479" s="162"/>
      <c r="M479" s="166"/>
      <c r="N479" s="167"/>
      <c r="O479" s="167"/>
      <c r="P479" s="167"/>
      <c r="Q479" s="167"/>
      <c r="R479" s="167"/>
      <c r="S479" s="167"/>
      <c r="T479" s="168"/>
      <c r="AT479" s="163" t="s">
        <v>148</v>
      </c>
      <c r="AU479" s="163" t="s">
        <v>79</v>
      </c>
      <c r="AV479" s="15" t="s">
        <v>145</v>
      </c>
      <c r="AW479" s="15" t="s">
        <v>31</v>
      </c>
      <c r="AX479" s="15" t="s">
        <v>77</v>
      </c>
      <c r="AY479" s="163" t="s">
        <v>136</v>
      </c>
    </row>
    <row r="480" spans="1:65" s="2" customFormat="1" ht="24.2" customHeight="1">
      <c r="A480" s="30"/>
      <c r="B480" s="135"/>
      <c r="C480" s="176" t="s">
        <v>636</v>
      </c>
      <c r="D480" s="176" t="s">
        <v>394</v>
      </c>
      <c r="E480" s="177" t="s">
        <v>637</v>
      </c>
      <c r="F480" s="178" t="s">
        <v>638</v>
      </c>
      <c r="G480" s="179" t="s">
        <v>374</v>
      </c>
      <c r="H480" s="180">
        <v>1</v>
      </c>
      <c r="I480" s="181"/>
      <c r="J480" s="181">
        <f>ROUND(I480*H480,2)</f>
        <v>0</v>
      </c>
      <c r="K480" s="178" t="s">
        <v>144</v>
      </c>
      <c r="L480" s="182"/>
      <c r="M480" s="183" t="s">
        <v>3</v>
      </c>
      <c r="N480" s="184" t="s">
        <v>40</v>
      </c>
      <c r="O480" s="144">
        <v>0</v>
      </c>
      <c r="P480" s="144">
        <f>O480*H480</f>
        <v>0</v>
      </c>
      <c r="Q480" s="144">
        <v>4.8999999999999998E-4</v>
      </c>
      <c r="R480" s="144">
        <f>Q480*H480</f>
        <v>4.8999999999999998E-4</v>
      </c>
      <c r="S480" s="144">
        <v>0</v>
      </c>
      <c r="T480" s="145">
        <f>S480*H480</f>
        <v>0</v>
      </c>
      <c r="U480" s="30"/>
      <c r="V480" s="30"/>
      <c r="W480" s="30"/>
      <c r="X480" s="30"/>
      <c r="Y480" s="30"/>
      <c r="Z480" s="30"/>
      <c r="AA480" s="30"/>
      <c r="AB480" s="30"/>
      <c r="AC480" s="30"/>
      <c r="AD480" s="30"/>
      <c r="AE480" s="30"/>
      <c r="AR480" s="146" t="s">
        <v>197</v>
      </c>
      <c r="AT480" s="146" t="s">
        <v>394</v>
      </c>
      <c r="AU480" s="146" t="s">
        <v>79</v>
      </c>
      <c r="AY480" s="18" t="s">
        <v>136</v>
      </c>
      <c r="BE480" s="147">
        <f>IF(N480="základní",J480,0)</f>
        <v>0</v>
      </c>
      <c r="BF480" s="147">
        <f>IF(N480="snížená",J480,0)</f>
        <v>0</v>
      </c>
      <c r="BG480" s="147">
        <f>IF(N480="zákl. přenesená",J480,0)</f>
        <v>0</v>
      </c>
      <c r="BH480" s="147">
        <f>IF(N480="sníž. přenesená",J480,0)</f>
        <v>0</v>
      </c>
      <c r="BI480" s="147">
        <f>IF(N480="nulová",J480,0)</f>
        <v>0</v>
      </c>
      <c r="BJ480" s="18" t="s">
        <v>77</v>
      </c>
      <c r="BK480" s="147">
        <f>ROUND(I480*H480,2)</f>
        <v>0</v>
      </c>
      <c r="BL480" s="18" t="s">
        <v>145</v>
      </c>
      <c r="BM480" s="146" t="s">
        <v>639</v>
      </c>
    </row>
    <row r="481" spans="1:65" s="14" customFormat="1">
      <c r="B481" s="155"/>
      <c r="D481" s="149" t="s">
        <v>148</v>
      </c>
      <c r="E481" s="156" t="s">
        <v>3</v>
      </c>
      <c r="F481" s="157" t="s">
        <v>635</v>
      </c>
      <c r="H481" s="158">
        <v>1</v>
      </c>
      <c r="L481" s="155"/>
      <c r="M481" s="159"/>
      <c r="N481" s="160"/>
      <c r="O481" s="160"/>
      <c r="P481" s="160"/>
      <c r="Q481" s="160"/>
      <c r="R481" s="160"/>
      <c r="S481" s="160"/>
      <c r="T481" s="161"/>
      <c r="AT481" s="156" t="s">
        <v>148</v>
      </c>
      <c r="AU481" s="156" t="s">
        <v>79</v>
      </c>
      <c r="AV481" s="14" t="s">
        <v>79</v>
      </c>
      <c r="AW481" s="14" t="s">
        <v>31</v>
      </c>
      <c r="AX481" s="14" t="s">
        <v>69</v>
      </c>
      <c r="AY481" s="156" t="s">
        <v>136</v>
      </c>
    </row>
    <row r="482" spans="1:65" s="15" customFormat="1">
      <c r="B482" s="162"/>
      <c r="D482" s="149" t="s">
        <v>148</v>
      </c>
      <c r="E482" s="163" t="s">
        <v>3</v>
      </c>
      <c r="F482" s="164" t="s">
        <v>151</v>
      </c>
      <c r="H482" s="165">
        <v>1</v>
      </c>
      <c r="L482" s="162"/>
      <c r="M482" s="166"/>
      <c r="N482" s="167"/>
      <c r="O482" s="167"/>
      <c r="P482" s="167"/>
      <c r="Q482" s="167"/>
      <c r="R482" s="167"/>
      <c r="S482" s="167"/>
      <c r="T482" s="168"/>
      <c r="AT482" s="163" t="s">
        <v>148</v>
      </c>
      <c r="AU482" s="163" t="s">
        <v>79</v>
      </c>
      <c r="AV482" s="15" t="s">
        <v>145</v>
      </c>
      <c r="AW482" s="15" t="s">
        <v>31</v>
      </c>
      <c r="AX482" s="15" t="s">
        <v>77</v>
      </c>
      <c r="AY482" s="163" t="s">
        <v>136</v>
      </c>
    </row>
    <row r="483" spans="1:65" s="2" customFormat="1" ht="37.9" customHeight="1">
      <c r="A483" s="30"/>
      <c r="B483" s="135"/>
      <c r="C483" s="136" t="s">
        <v>640</v>
      </c>
      <c r="D483" s="136" t="s">
        <v>140</v>
      </c>
      <c r="E483" s="137" t="s">
        <v>641</v>
      </c>
      <c r="F483" s="138" t="s">
        <v>642</v>
      </c>
      <c r="G483" s="139" t="s">
        <v>374</v>
      </c>
      <c r="H483" s="140">
        <v>1</v>
      </c>
      <c r="I483" s="141"/>
      <c r="J483" s="141">
        <f>ROUND(I483*H483,2)</f>
        <v>0</v>
      </c>
      <c r="K483" s="138" t="s">
        <v>144</v>
      </c>
      <c r="L483" s="31"/>
      <c r="M483" s="142" t="s">
        <v>3</v>
      </c>
      <c r="N483" s="143" t="s">
        <v>40</v>
      </c>
      <c r="O483" s="144">
        <v>0.85599999999999998</v>
      </c>
      <c r="P483" s="144">
        <f>O483*H483</f>
        <v>0.85599999999999998</v>
      </c>
      <c r="Q483" s="144">
        <v>1.67E-3</v>
      </c>
      <c r="R483" s="144">
        <f>Q483*H483</f>
        <v>1.67E-3</v>
      </c>
      <c r="S483" s="144">
        <v>0</v>
      </c>
      <c r="T483" s="145">
        <f>S483*H483</f>
        <v>0</v>
      </c>
      <c r="U483" s="30"/>
      <c r="V483" s="30"/>
      <c r="W483" s="30"/>
      <c r="X483" s="30"/>
      <c r="Y483" s="30"/>
      <c r="Z483" s="30"/>
      <c r="AA483" s="30"/>
      <c r="AB483" s="30"/>
      <c r="AC483" s="30"/>
      <c r="AD483" s="30"/>
      <c r="AE483" s="30"/>
      <c r="AR483" s="146" t="s">
        <v>145</v>
      </c>
      <c r="AT483" s="146" t="s">
        <v>140</v>
      </c>
      <c r="AU483" s="146" t="s">
        <v>79</v>
      </c>
      <c r="AY483" s="18" t="s">
        <v>136</v>
      </c>
      <c r="BE483" s="147">
        <f>IF(N483="základní",J483,0)</f>
        <v>0</v>
      </c>
      <c r="BF483" s="147">
        <f>IF(N483="snížená",J483,0)</f>
        <v>0</v>
      </c>
      <c r="BG483" s="147">
        <f>IF(N483="zákl. přenesená",J483,0)</f>
        <v>0</v>
      </c>
      <c r="BH483" s="147">
        <f>IF(N483="sníž. přenesená",J483,0)</f>
        <v>0</v>
      </c>
      <c r="BI483" s="147">
        <f>IF(N483="nulová",J483,0)</f>
        <v>0</v>
      </c>
      <c r="BJ483" s="18" t="s">
        <v>77</v>
      </c>
      <c r="BK483" s="147">
        <f>ROUND(I483*H483,2)</f>
        <v>0</v>
      </c>
      <c r="BL483" s="18" t="s">
        <v>145</v>
      </c>
      <c r="BM483" s="146" t="s">
        <v>643</v>
      </c>
    </row>
    <row r="484" spans="1:65" s="14" customFormat="1">
      <c r="B484" s="155"/>
      <c r="D484" s="149" t="s">
        <v>148</v>
      </c>
      <c r="E484" s="156" t="s">
        <v>3</v>
      </c>
      <c r="F484" s="157" t="s">
        <v>644</v>
      </c>
      <c r="H484" s="158">
        <v>1</v>
      </c>
      <c r="L484" s="155"/>
      <c r="M484" s="159"/>
      <c r="N484" s="160"/>
      <c r="O484" s="160"/>
      <c r="P484" s="160"/>
      <c r="Q484" s="160"/>
      <c r="R484" s="160"/>
      <c r="S484" s="160"/>
      <c r="T484" s="161"/>
      <c r="AT484" s="156" t="s">
        <v>148</v>
      </c>
      <c r="AU484" s="156" t="s">
        <v>79</v>
      </c>
      <c r="AV484" s="14" t="s">
        <v>79</v>
      </c>
      <c r="AW484" s="14" t="s">
        <v>31</v>
      </c>
      <c r="AX484" s="14" t="s">
        <v>69</v>
      </c>
      <c r="AY484" s="156" t="s">
        <v>136</v>
      </c>
    </row>
    <row r="485" spans="1:65" s="15" customFormat="1">
      <c r="B485" s="162"/>
      <c r="D485" s="149" t="s">
        <v>148</v>
      </c>
      <c r="E485" s="163" t="s">
        <v>3</v>
      </c>
      <c r="F485" s="164" t="s">
        <v>151</v>
      </c>
      <c r="H485" s="165">
        <v>1</v>
      </c>
      <c r="L485" s="162"/>
      <c r="M485" s="166"/>
      <c r="N485" s="167"/>
      <c r="O485" s="167"/>
      <c r="P485" s="167"/>
      <c r="Q485" s="167"/>
      <c r="R485" s="167"/>
      <c r="S485" s="167"/>
      <c r="T485" s="168"/>
      <c r="AT485" s="163" t="s">
        <v>148</v>
      </c>
      <c r="AU485" s="163" t="s">
        <v>79</v>
      </c>
      <c r="AV485" s="15" t="s">
        <v>145</v>
      </c>
      <c r="AW485" s="15" t="s">
        <v>31</v>
      </c>
      <c r="AX485" s="15" t="s">
        <v>77</v>
      </c>
      <c r="AY485" s="163" t="s">
        <v>136</v>
      </c>
    </row>
    <row r="486" spans="1:65" s="2" customFormat="1" ht="24.2" customHeight="1">
      <c r="A486" s="30"/>
      <c r="B486" s="135"/>
      <c r="C486" s="176" t="s">
        <v>645</v>
      </c>
      <c r="D486" s="176" t="s">
        <v>394</v>
      </c>
      <c r="E486" s="177" t="s">
        <v>646</v>
      </c>
      <c r="F486" s="178" t="s">
        <v>647</v>
      </c>
      <c r="G486" s="179" t="s">
        <v>374</v>
      </c>
      <c r="H486" s="180">
        <v>1</v>
      </c>
      <c r="I486" s="181"/>
      <c r="J486" s="181">
        <f>ROUND(I486*H486,2)</f>
        <v>0</v>
      </c>
      <c r="K486" s="178" t="s">
        <v>3</v>
      </c>
      <c r="L486" s="182"/>
      <c r="M486" s="183" t="s">
        <v>3</v>
      </c>
      <c r="N486" s="184" t="s">
        <v>40</v>
      </c>
      <c r="O486" s="144">
        <v>0</v>
      </c>
      <c r="P486" s="144">
        <f>O486*H486</f>
        <v>0</v>
      </c>
      <c r="Q486" s="144">
        <v>8.9999999999999993E-3</v>
      </c>
      <c r="R486" s="144">
        <f>Q486*H486</f>
        <v>8.9999999999999993E-3</v>
      </c>
      <c r="S486" s="144">
        <v>0</v>
      </c>
      <c r="T486" s="145">
        <f>S486*H486</f>
        <v>0</v>
      </c>
      <c r="U486" s="30"/>
      <c r="V486" s="30"/>
      <c r="W486" s="30"/>
      <c r="X486" s="30"/>
      <c r="Y486" s="30"/>
      <c r="Z486" s="30"/>
      <c r="AA486" s="30"/>
      <c r="AB486" s="30"/>
      <c r="AC486" s="30"/>
      <c r="AD486" s="30"/>
      <c r="AE486" s="30"/>
      <c r="AR486" s="146" t="s">
        <v>383</v>
      </c>
      <c r="AT486" s="146" t="s">
        <v>394</v>
      </c>
      <c r="AU486" s="146" t="s">
        <v>79</v>
      </c>
      <c r="AY486" s="18" t="s">
        <v>136</v>
      </c>
      <c r="BE486" s="147">
        <f>IF(N486="základní",J486,0)</f>
        <v>0</v>
      </c>
      <c r="BF486" s="147">
        <f>IF(N486="snížená",J486,0)</f>
        <v>0</v>
      </c>
      <c r="BG486" s="147">
        <f>IF(N486="zákl. přenesená",J486,0)</f>
        <v>0</v>
      </c>
      <c r="BH486" s="147">
        <f>IF(N486="sníž. přenesená",J486,0)</f>
        <v>0</v>
      </c>
      <c r="BI486" s="147">
        <f>IF(N486="nulová",J486,0)</f>
        <v>0</v>
      </c>
      <c r="BJ486" s="18" t="s">
        <v>77</v>
      </c>
      <c r="BK486" s="147">
        <f>ROUND(I486*H486,2)</f>
        <v>0</v>
      </c>
      <c r="BL486" s="18" t="s">
        <v>268</v>
      </c>
      <c r="BM486" s="146" t="s">
        <v>648</v>
      </c>
    </row>
    <row r="487" spans="1:65" s="14" customFormat="1">
      <c r="B487" s="155"/>
      <c r="D487" s="149" t="s">
        <v>148</v>
      </c>
      <c r="E487" s="156" t="s">
        <v>3</v>
      </c>
      <c r="F487" s="157" t="s">
        <v>644</v>
      </c>
      <c r="H487" s="158">
        <v>1</v>
      </c>
      <c r="L487" s="155"/>
      <c r="M487" s="159"/>
      <c r="N487" s="160"/>
      <c r="O487" s="160"/>
      <c r="P487" s="160"/>
      <c r="Q487" s="160"/>
      <c r="R487" s="160"/>
      <c r="S487" s="160"/>
      <c r="T487" s="161"/>
      <c r="AT487" s="156" t="s">
        <v>148</v>
      </c>
      <c r="AU487" s="156" t="s">
        <v>79</v>
      </c>
      <c r="AV487" s="14" t="s">
        <v>79</v>
      </c>
      <c r="AW487" s="14" t="s">
        <v>31</v>
      </c>
      <c r="AX487" s="14" t="s">
        <v>69</v>
      </c>
      <c r="AY487" s="156" t="s">
        <v>136</v>
      </c>
    </row>
    <row r="488" spans="1:65" s="15" customFormat="1">
      <c r="B488" s="162"/>
      <c r="D488" s="149" t="s">
        <v>148</v>
      </c>
      <c r="E488" s="163" t="s">
        <v>3</v>
      </c>
      <c r="F488" s="164" t="s">
        <v>151</v>
      </c>
      <c r="H488" s="165">
        <v>1</v>
      </c>
      <c r="L488" s="162"/>
      <c r="M488" s="166"/>
      <c r="N488" s="167"/>
      <c r="O488" s="167"/>
      <c r="P488" s="167"/>
      <c r="Q488" s="167"/>
      <c r="R488" s="167"/>
      <c r="S488" s="167"/>
      <c r="T488" s="168"/>
      <c r="AT488" s="163" t="s">
        <v>148</v>
      </c>
      <c r="AU488" s="163" t="s">
        <v>79</v>
      </c>
      <c r="AV488" s="15" t="s">
        <v>145</v>
      </c>
      <c r="AW488" s="15" t="s">
        <v>31</v>
      </c>
      <c r="AX488" s="15" t="s">
        <v>77</v>
      </c>
      <c r="AY488" s="163" t="s">
        <v>136</v>
      </c>
    </row>
    <row r="489" spans="1:65" s="2" customFormat="1" ht="37.9" customHeight="1">
      <c r="A489" s="30"/>
      <c r="B489" s="135"/>
      <c r="C489" s="136" t="s">
        <v>369</v>
      </c>
      <c r="D489" s="136" t="s">
        <v>140</v>
      </c>
      <c r="E489" s="137" t="s">
        <v>649</v>
      </c>
      <c r="F489" s="138" t="s">
        <v>650</v>
      </c>
      <c r="G489" s="139" t="s">
        <v>374</v>
      </c>
      <c r="H489" s="140">
        <v>2</v>
      </c>
      <c r="I489" s="141"/>
      <c r="J489" s="141">
        <f>ROUND(I489*H489,2)</f>
        <v>0</v>
      </c>
      <c r="K489" s="138" t="s">
        <v>144</v>
      </c>
      <c r="L489" s="31"/>
      <c r="M489" s="142" t="s">
        <v>3</v>
      </c>
      <c r="N489" s="143" t="s">
        <v>40</v>
      </c>
      <c r="O489" s="144">
        <v>1.24</v>
      </c>
      <c r="P489" s="144">
        <f>O489*H489</f>
        <v>2.48</v>
      </c>
      <c r="Q489" s="144">
        <v>1.7099999999999999E-3</v>
      </c>
      <c r="R489" s="144">
        <f>Q489*H489</f>
        <v>3.4199999999999999E-3</v>
      </c>
      <c r="S489" s="144">
        <v>0</v>
      </c>
      <c r="T489" s="145">
        <f>S489*H489</f>
        <v>0</v>
      </c>
      <c r="U489" s="30"/>
      <c r="V489" s="30"/>
      <c r="W489" s="30"/>
      <c r="X489" s="30"/>
      <c r="Y489" s="30"/>
      <c r="Z489" s="30"/>
      <c r="AA489" s="30"/>
      <c r="AB489" s="30"/>
      <c r="AC489" s="30"/>
      <c r="AD489" s="30"/>
      <c r="AE489" s="30"/>
      <c r="AR489" s="146" t="s">
        <v>145</v>
      </c>
      <c r="AT489" s="146" t="s">
        <v>140</v>
      </c>
      <c r="AU489" s="146" t="s">
        <v>79</v>
      </c>
      <c r="AY489" s="18" t="s">
        <v>136</v>
      </c>
      <c r="BE489" s="147">
        <f>IF(N489="základní",J489,0)</f>
        <v>0</v>
      </c>
      <c r="BF489" s="147">
        <f>IF(N489="snížená",J489,0)</f>
        <v>0</v>
      </c>
      <c r="BG489" s="147">
        <f>IF(N489="zákl. přenesená",J489,0)</f>
        <v>0</v>
      </c>
      <c r="BH489" s="147">
        <f>IF(N489="sníž. přenesená",J489,0)</f>
        <v>0</v>
      </c>
      <c r="BI489" s="147">
        <f>IF(N489="nulová",J489,0)</f>
        <v>0</v>
      </c>
      <c r="BJ489" s="18" t="s">
        <v>77</v>
      </c>
      <c r="BK489" s="147">
        <f>ROUND(I489*H489,2)</f>
        <v>0</v>
      </c>
      <c r="BL489" s="18" t="s">
        <v>145</v>
      </c>
      <c r="BM489" s="146" t="s">
        <v>651</v>
      </c>
    </row>
    <row r="490" spans="1:65" s="14" customFormat="1">
      <c r="B490" s="155"/>
      <c r="D490" s="149" t="s">
        <v>148</v>
      </c>
      <c r="E490" s="156" t="s">
        <v>3</v>
      </c>
      <c r="F490" s="157" t="s">
        <v>652</v>
      </c>
      <c r="H490" s="158">
        <v>2</v>
      </c>
      <c r="L490" s="155"/>
      <c r="M490" s="159"/>
      <c r="N490" s="160"/>
      <c r="O490" s="160"/>
      <c r="P490" s="160"/>
      <c r="Q490" s="160"/>
      <c r="R490" s="160"/>
      <c r="S490" s="160"/>
      <c r="T490" s="161"/>
      <c r="AT490" s="156" t="s">
        <v>148</v>
      </c>
      <c r="AU490" s="156" t="s">
        <v>79</v>
      </c>
      <c r="AV490" s="14" t="s">
        <v>79</v>
      </c>
      <c r="AW490" s="14" t="s">
        <v>31</v>
      </c>
      <c r="AX490" s="14" t="s">
        <v>69</v>
      </c>
      <c r="AY490" s="156" t="s">
        <v>136</v>
      </c>
    </row>
    <row r="491" spans="1:65" s="15" customFormat="1">
      <c r="B491" s="162"/>
      <c r="D491" s="149" t="s">
        <v>148</v>
      </c>
      <c r="E491" s="163" t="s">
        <v>3</v>
      </c>
      <c r="F491" s="164" t="s">
        <v>151</v>
      </c>
      <c r="H491" s="165">
        <v>2</v>
      </c>
      <c r="L491" s="162"/>
      <c r="M491" s="166"/>
      <c r="N491" s="167"/>
      <c r="O491" s="167"/>
      <c r="P491" s="167"/>
      <c r="Q491" s="167"/>
      <c r="R491" s="167"/>
      <c r="S491" s="167"/>
      <c r="T491" s="168"/>
      <c r="AT491" s="163" t="s">
        <v>148</v>
      </c>
      <c r="AU491" s="163" t="s">
        <v>79</v>
      </c>
      <c r="AV491" s="15" t="s">
        <v>145</v>
      </c>
      <c r="AW491" s="15" t="s">
        <v>31</v>
      </c>
      <c r="AX491" s="15" t="s">
        <v>77</v>
      </c>
      <c r="AY491" s="163" t="s">
        <v>136</v>
      </c>
    </row>
    <row r="492" spans="1:65" s="2" customFormat="1" ht="24.2" customHeight="1">
      <c r="A492" s="30"/>
      <c r="B492" s="135"/>
      <c r="C492" s="176" t="s">
        <v>653</v>
      </c>
      <c r="D492" s="176" t="s">
        <v>394</v>
      </c>
      <c r="E492" s="177" t="s">
        <v>654</v>
      </c>
      <c r="F492" s="178" t="s">
        <v>655</v>
      </c>
      <c r="G492" s="179" t="s">
        <v>374</v>
      </c>
      <c r="H492" s="180">
        <v>2</v>
      </c>
      <c r="I492" s="181"/>
      <c r="J492" s="181">
        <f>ROUND(I492*H492,2)</f>
        <v>0</v>
      </c>
      <c r="K492" s="178" t="s">
        <v>3</v>
      </c>
      <c r="L492" s="182"/>
      <c r="M492" s="183" t="s">
        <v>3</v>
      </c>
      <c r="N492" s="184" t="s">
        <v>40</v>
      </c>
      <c r="O492" s="144">
        <v>0</v>
      </c>
      <c r="P492" s="144">
        <f>O492*H492</f>
        <v>0</v>
      </c>
      <c r="Q492" s="144">
        <v>1.66E-2</v>
      </c>
      <c r="R492" s="144">
        <f>Q492*H492</f>
        <v>3.32E-2</v>
      </c>
      <c r="S492" s="144">
        <v>0</v>
      </c>
      <c r="T492" s="145">
        <f>S492*H492</f>
        <v>0</v>
      </c>
      <c r="U492" s="30"/>
      <c r="V492" s="30"/>
      <c r="W492" s="30"/>
      <c r="X492" s="30"/>
      <c r="Y492" s="30"/>
      <c r="Z492" s="30"/>
      <c r="AA492" s="30"/>
      <c r="AB492" s="30"/>
      <c r="AC492" s="30"/>
      <c r="AD492" s="30"/>
      <c r="AE492" s="30"/>
      <c r="AR492" s="146" t="s">
        <v>383</v>
      </c>
      <c r="AT492" s="146" t="s">
        <v>394</v>
      </c>
      <c r="AU492" s="146" t="s">
        <v>79</v>
      </c>
      <c r="AY492" s="18" t="s">
        <v>136</v>
      </c>
      <c r="BE492" s="147">
        <f>IF(N492="základní",J492,0)</f>
        <v>0</v>
      </c>
      <c r="BF492" s="147">
        <f>IF(N492="snížená",J492,0)</f>
        <v>0</v>
      </c>
      <c r="BG492" s="147">
        <f>IF(N492="zákl. přenesená",J492,0)</f>
        <v>0</v>
      </c>
      <c r="BH492" s="147">
        <f>IF(N492="sníž. přenesená",J492,0)</f>
        <v>0</v>
      </c>
      <c r="BI492" s="147">
        <f>IF(N492="nulová",J492,0)</f>
        <v>0</v>
      </c>
      <c r="BJ492" s="18" t="s">
        <v>77</v>
      </c>
      <c r="BK492" s="147">
        <f>ROUND(I492*H492,2)</f>
        <v>0</v>
      </c>
      <c r="BL492" s="18" t="s">
        <v>268</v>
      </c>
      <c r="BM492" s="146" t="s">
        <v>656</v>
      </c>
    </row>
    <row r="493" spans="1:65" s="14" customFormat="1">
      <c r="B493" s="155"/>
      <c r="D493" s="149" t="s">
        <v>148</v>
      </c>
      <c r="E493" s="156" t="s">
        <v>3</v>
      </c>
      <c r="F493" s="157" t="s">
        <v>652</v>
      </c>
      <c r="H493" s="158">
        <v>2</v>
      </c>
      <c r="L493" s="155"/>
      <c r="M493" s="159"/>
      <c r="N493" s="160"/>
      <c r="O493" s="160"/>
      <c r="P493" s="160"/>
      <c r="Q493" s="160"/>
      <c r="R493" s="160"/>
      <c r="S493" s="160"/>
      <c r="T493" s="161"/>
      <c r="AT493" s="156" t="s">
        <v>148</v>
      </c>
      <c r="AU493" s="156" t="s">
        <v>79</v>
      </c>
      <c r="AV493" s="14" t="s">
        <v>79</v>
      </c>
      <c r="AW493" s="14" t="s">
        <v>31</v>
      </c>
      <c r="AX493" s="14" t="s">
        <v>69</v>
      </c>
      <c r="AY493" s="156" t="s">
        <v>136</v>
      </c>
    </row>
    <row r="494" spans="1:65" s="15" customFormat="1">
      <c r="B494" s="162"/>
      <c r="D494" s="149" t="s">
        <v>148</v>
      </c>
      <c r="E494" s="163" t="s">
        <v>3</v>
      </c>
      <c r="F494" s="164" t="s">
        <v>151</v>
      </c>
      <c r="H494" s="165">
        <v>2</v>
      </c>
      <c r="L494" s="162"/>
      <c r="M494" s="166"/>
      <c r="N494" s="167"/>
      <c r="O494" s="167"/>
      <c r="P494" s="167"/>
      <c r="Q494" s="167"/>
      <c r="R494" s="167"/>
      <c r="S494" s="167"/>
      <c r="T494" s="168"/>
      <c r="AT494" s="163" t="s">
        <v>148</v>
      </c>
      <c r="AU494" s="163" t="s">
        <v>79</v>
      </c>
      <c r="AV494" s="15" t="s">
        <v>145</v>
      </c>
      <c r="AW494" s="15" t="s">
        <v>31</v>
      </c>
      <c r="AX494" s="15" t="s">
        <v>77</v>
      </c>
      <c r="AY494" s="163" t="s">
        <v>136</v>
      </c>
    </row>
    <row r="495" spans="1:65" s="2" customFormat="1" ht="37.9" customHeight="1">
      <c r="A495" s="30"/>
      <c r="B495" s="135"/>
      <c r="C495" s="136" t="s">
        <v>424</v>
      </c>
      <c r="D495" s="136" t="s">
        <v>140</v>
      </c>
      <c r="E495" s="137" t="s">
        <v>401</v>
      </c>
      <c r="F495" s="138" t="s">
        <v>402</v>
      </c>
      <c r="G495" s="139" t="s">
        <v>374</v>
      </c>
      <c r="H495" s="140">
        <v>6</v>
      </c>
      <c r="I495" s="141"/>
      <c r="J495" s="141">
        <f>ROUND(I495*H495,2)</f>
        <v>0</v>
      </c>
      <c r="K495" s="138" t="s">
        <v>144</v>
      </c>
      <c r="L495" s="31"/>
      <c r="M495" s="142" t="s">
        <v>3</v>
      </c>
      <c r="N495" s="143" t="s">
        <v>40</v>
      </c>
      <c r="O495" s="144">
        <v>1.0069999999999999</v>
      </c>
      <c r="P495" s="144">
        <f>O495*H495</f>
        <v>6.0419999999999998</v>
      </c>
      <c r="Q495" s="144">
        <v>2.96E-3</v>
      </c>
      <c r="R495" s="144">
        <f>Q495*H495</f>
        <v>1.7759999999999998E-2</v>
      </c>
      <c r="S495" s="144">
        <v>0</v>
      </c>
      <c r="T495" s="145">
        <f>S495*H495</f>
        <v>0</v>
      </c>
      <c r="U495" s="30"/>
      <c r="V495" s="30"/>
      <c r="W495" s="30"/>
      <c r="X495" s="30"/>
      <c r="Y495" s="30"/>
      <c r="Z495" s="30"/>
      <c r="AA495" s="30"/>
      <c r="AB495" s="30"/>
      <c r="AC495" s="30"/>
      <c r="AD495" s="30"/>
      <c r="AE495" s="30"/>
      <c r="AR495" s="146" t="s">
        <v>145</v>
      </c>
      <c r="AT495" s="146" t="s">
        <v>140</v>
      </c>
      <c r="AU495" s="146" t="s">
        <v>79</v>
      </c>
      <c r="AY495" s="18" t="s">
        <v>136</v>
      </c>
      <c r="BE495" s="147">
        <f>IF(N495="základní",J495,0)</f>
        <v>0</v>
      </c>
      <c r="BF495" s="147">
        <f>IF(N495="snížená",J495,0)</f>
        <v>0</v>
      </c>
      <c r="BG495" s="147">
        <f>IF(N495="zákl. přenesená",J495,0)</f>
        <v>0</v>
      </c>
      <c r="BH495" s="147">
        <f>IF(N495="sníž. přenesená",J495,0)</f>
        <v>0</v>
      </c>
      <c r="BI495" s="147">
        <f>IF(N495="nulová",J495,0)</f>
        <v>0</v>
      </c>
      <c r="BJ495" s="18" t="s">
        <v>77</v>
      </c>
      <c r="BK495" s="147">
        <f>ROUND(I495*H495,2)</f>
        <v>0</v>
      </c>
      <c r="BL495" s="18" t="s">
        <v>145</v>
      </c>
      <c r="BM495" s="146" t="s">
        <v>657</v>
      </c>
    </row>
    <row r="496" spans="1:65" s="14" customFormat="1">
      <c r="B496" s="155"/>
      <c r="D496" s="149" t="s">
        <v>148</v>
      </c>
      <c r="E496" s="156" t="s">
        <v>3</v>
      </c>
      <c r="F496" s="157" t="s">
        <v>658</v>
      </c>
      <c r="H496" s="158">
        <v>1</v>
      </c>
      <c r="L496" s="155"/>
      <c r="M496" s="159"/>
      <c r="N496" s="160"/>
      <c r="O496" s="160"/>
      <c r="P496" s="160"/>
      <c r="Q496" s="160"/>
      <c r="R496" s="160"/>
      <c r="S496" s="160"/>
      <c r="T496" s="161"/>
      <c r="AT496" s="156" t="s">
        <v>148</v>
      </c>
      <c r="AU496" s="156" t="s">
        <v>79</v>
      </c>
      <c r="AV496" s="14" t="s">
        <v>79</v>
      </c>
      <c r="AW496" s="14" t="s">
        <v>31</v>
      </c>
      <c r="AX496" s="14" t="s">
        <v>69</v>
      </c>
      <c r="AY496" s="156" t="s">
        <v>136</v>
      </c>
    </row>
    <row r="497" spans="1:65" s="14" customFormat="1">
      <c r="B497" s="155"/>
      <c r="D497" s="149" t="s">
        <v>148</v>
      </c>
      <c r="E497" s="156" t="s">
        <v>3</v>
      </c>
      <c r="F497" s="157" t="s">
        <v>659</v>
      </c>
      <c r="H497" s="158">
        <v>3</v>
      </c>
      <c r="L497" s="155"/>
      <c r="M497" s="159"/>
      <c r="N497" s="160"/>
      <c r="O497" s="160"/>
      <c r="P497" s="160"/>
      <c r="Q497" s="160"/>
      <c r="R497" s="160"/>
      <c r="S497" s="160"/>
      <c r="T497" s="161"/>
      <c r="AT497" s="156" t="s">
        <v>148</v>
      </c>
      <c r="AU497" s="156" t="s">
        <v>79</v>
      </c>
      <c r="AV497" s="14" t="s">
        <v>79</v>
      </c>
      <c r="AW497" s="14" t="s">
        <v>31</v>
      </c>
      <c r="AX497" s="14" t="s">
        <v>69</v>
      </c>
      <c r="AY497" s="156" t="s">
        <v>136</v>
      </c>
    </row>
    <row r="498" spans="1:65" s="14" customFormat="1">
      <c r="B498" s="155"/>
      <c r="D498" s="149" t="s">
        <v>148</v>
      </c>
      <c r="E498" s="156" t="s">
        <v>3</v>
      </c>
      <c r="F498" s="157" t="s">
        <v>660</v>
      </c>
      <c r="H498" s="158">
        <v>2</v>
      </c>
      <c r="L498" s="155"/>
      <c r="M498" s="159"/>
      <c r="N498" s="160"/>
      <c r="O498" s="160"/>
      <c r="P498" s="160"/>
      <c r="Q498" s="160"/>
      <c r="R498" s="160"/>
      <c r="S498" s="160"/>
      <c r="T498" s="161"/>
      <c r="AT498" s="156" t="s">
        <v>148</v>
      </c>
      <c r="AU498" s="156" t="s">
        <v>79</v>
      </c>
      <c r="AV498" s="14" t="s">
        <v>79</v>
      </c>
      <c r="AW498" s="14" t="s">
        <v>31</v>
      </c>
      <c r="AX498" s="14" t="s">
        <v>69</v>
      </c>
      <c r="AY498" s="156" t="s">
        <v>136</v>
      </c>
    </row>
    <row r="499" spans="1:65" s="15" customFormat="1">
      <c r="B499" s="162"/>
      <c r="D499" s="149" t="s">
        <v>148</v>
      </c>
      <c r="E499" s="163" t="s">
        <v>3</v>
      </c>
      <c r="F499" s="164" t="s">
        <v>151</v>
      </c>
      <c r="H499" s="165">
        <v>6</v>
      </c>
      <c r="L499" s="162"/>
      <c r="M499" s="166"/>
      <c r="N499" s="167"/>
      <c r="O499" s="167"/>
      <c r="P499" s="167"/>
      <c r="Q499" s="167"/>
      <c r="R499" s="167"/>
      <c r="S499" s="167"/>
      <c r="T499" s="168"/>
      <c r="AT499" s="163" t="s">
        <v>148</v>
      </c>
      <c r="AU499" s="163" t="s">
        <v>79</v>
      </c>
      <c r="AV499" s="15" t="s">
        <v>145</v>
      </c>
      <c r="AW499" s="15" t="s">
        <v>31</v>
      </c>
      <c r="AX499" s="15" t="s">
        <v>77</v>
      </c>
      <c r="AY499" s="163" t="s">
        <v>136</v>
      </c>
    </row>
    <row r="500" spans="1:65" s="2" customFormat="1" ht="24.2" customHeight="1">
      <c r="A500" s="30"/>
      <c r="B500" s="135"/>
      <c r="C500" s="176" t="s">
        <v>661</v>
      </c>
      <c r="D500" s="176" t="s">
        <v>394</v>
      </c>
      <c r="E500" s="177" t="s">
        <v>662</v>
      </c>
      <c r="F500" s="178" t="s">
        <v>663</v>
      </c>
      <c r="G500" s="179" t="s">
        <v>374</v>
      </c>
      <c r="H500" s="180">
        <v>1</v>
      </c>
      <c r="I500" s="181"/>
      <c r="J500" s="181">
        <f>ROUND(I500*H500,2)</f>
        <v>0</v>
      </c>
      <c r="K500" s="178" t="s">
        <v>3</v>
      </c>
      <c r="L500" s="182"/>
      <c r="M500" s="183" t="s">
        <v>3</v>
      </c>
      <c r="N500" s="184" t="s">
        <v>40</v>
      </c>
      <c r="O500" s="144">
        <v>0</v>
      </c>
      <c r="P500" s="144">
        <f>O500*H500</f>
        <v>0</v>
      </c>
      <c r="Q500" s="144">
        <v>1.0359999999999999E-2</v>
      </c>
      <c r="R500" s="144">
        <f>Q500*H500</f>
        <v>1.0359999999999999E-2</v>
      </c>
      <c r="S500" s="144">
        <v>0</v>
      </c>
      <c r="T500" s="145">
        <f>S500*H500</f>
        <v>0</v>
      </c>
      <c r="U500" s="30"/>
      <c r="V500" s="30"/>
      <c r="W500" s="30"/>
      <c r="X500" s="30"/>
      <c r="Y500" s="30"/>
      <c r="Z500" s="30"/>
      <c r="AA500" s="30"/>
      <c r="AB500" s="30"/>
      <c r="AC500" s="30"/>
      <c r="AD500" s="30"/>
      <c r="AE500" s="30"/>
      <c r="AR500" s="146" t="s">
        <v>383</v>
      </c>
      <c r="AT500" s="146" t="s">
        <v>394</v>
      </c>
      <c r="AU500" s="146" t="s">
        <v>79</v>
      </c>
      <c r="AY500" s="18" t="s">
        <v>136</v>
      </c>
      <c r="BE500" s="147">
        <f>IF(N500="základní",J500,0)</f>
        <v>0</v>
      </c>
      <c r="BF500" s="147">
        <f>IF(N500="snížená",J500,0)</f>
        <v>0</v>
      </c>
      <c r="BG500" s="147">
        <f>IF(N500="zákl. přenesená",J500,0)</f>
        <v>0</v>
      </c>
      <c r="BH500" s="147">
        <f>IF(N500="sníž. přenesená",J500,0)</f>
        <v>0</v>
      </c>
      <c r="BI500" s="147">
        <f>IF(N500="nulová",J500,0)</f>
        <v>0</v>
      </c>
      <c r="BJ500" s="18" t="s">
        <v>77</v>
      </c>
      <c r="BK500" s="147">
        <f>ROUND(I500*H500,2)</f>
        <v>0</v>
      </c>
      <c r="BL500" s="18" t="s">
        <v>268</v>
      </c>
      <c r="BM500" s="146" t="s">
        <v>664</v>
      </c>
    </row>
    <row r="501" spans="1:65" s="14" customFormat="1">
      <c r="B501" s="155"/>
      <c r="D501" s="149" t="s">
        <v>148</v>
      </c>
      <c r="E501" s="156" t="s">
        <v>3</v>
      </c>
      <c r="F501" s="157" t="s">
        <v>658</v>
      </c>
      <c r="H501" s="158">
        <v>1</v>
      </c>
      <c r="L501" s="155"/>
      <c r="M501" s="159"/>
      <c r="N501" s="160"/>
      <c r="O501" s="160"/>
      <c r="P501" s="160"/>
      <c r="Q501" s="160"/>
      <c r="R501" s="160"/>
      <c r="S501" s="160"/>
      <c r="T501" s="161"/>
      <c r="AT501" s="156" t="s">
        <v>148</v>
      </c>
      <c r="AU501" s="156" t="s">
        <v>79</v>
      </c>
      <c r="AV501" s="14" t="s">
        <v>79</v>
      </c>
      <c r="AW501" s="14" t="s">
        <v>31</v>
      </c>
      <c r="AX501" s="14" t="s">
        <v>69</v>
      </c>
      <c r="AY501" s="156" t="s">
        <v>136</v>
      </c>
    </row>
    <row r="502" spans="1:65" s="15" customFormat="1">
      <c r="B502" s="162"/>
      <c r="D502" s="149" t="s">
        <v>148</v>
      </c>
      <c r="E502" s="163" t="s">
        <v>3</v>
      </c>
      <c r="F502" s="164" t="s">
        <v>151</v>
      </c>
      <c r="H502" s="165">
        <v>1</v>
      </c>
      <c r="L502" s="162"/>
      <c r="M502" s="166"/>
      <c r="N502" s="167"/>
      <c r="O502" s="167"/>
      <c r="P502" s="167"/>
      <c r="Q502" s="167"/>
      <c r="R502" s="167"/>
      <c r="S502" s="167"/>
      <c r="T502" s="168"/>
      <c r="AT502" s="163" t="s">
        <v>148</v>
      </c>
      <c r="AU502" s="163" t="s">
        <v>79</v>
      </c>
      <c r="AV502" s="15" t="s">
        <v>145</v>
      </c>
      <c r="AW502" s="15" t="s">
        <v>31</v>
      </c>
      <c r="AX502" s="15" t="s">
        <v>77</v>
      </c>
      <c r="AY502" s="163" t="s">
        <v>136</v>
      </c>
    </row>
    <row r="503" spans="1:65" s="2" customFormat="1" ht="24.2" customHeight="1">
      <c r="A503" s="30"/>
      <c r="B503" s="135"/>
      <c r="C503" s="176" t="s">
        <v>470</v>
      </c>
      <c r="D503" s="176" t="s">
        <v>394</v>
      </c>
      <c r="E503" s="177" t="s">
        <v>665</v>
      </c>
      <c r="F503" s="178" t="s">
        <v>666</v>
      </c>
      <c r="G503" s="179" t="s">
        <v>374</v>
      </c>
      <c r="H503" s="180">
        <v>2</v>
      </c>
      <c r="I503" s="181"/>
      <c r="J503" s="181">
        <f>ROUND(I503*H503,2)</f>
        <v>0</v>
      </c>
      <c r="K503" s="178" t="s">
        <v>3</v>
      </c>
      <c r="L503" s="182"/>
      <c r="M503" s="183" t="s">
        <v>3</v>
      </c>
      <c r="N503" s="184" t="s">
        <v>40</v>
      </c>
      <c r="O503" s="144">
        <v>0</v>
      </c>
      <c r="P503" s="144">
        <f>O503*H503</f>
        <v>0</v>
      </c>
      <c r="Q503" s="144">
        <v>1.6799999999999999E-2</v>
      </c>
      <c r="R503" s="144">
        <f>Q503*H503</f>
        <v>3.3599999999999998E-2</v>
      </c>
      <c r="S503" s="144">
        <v>0</v>
      </c>
      <c r="T503" s="145">
        <f>S503*H503</f>
        <v>0</v>
      </c>
      <c r="U503" s="30"/>
      <c r="V503" s="30"/>
      <c r="W503" s="30"/>
      <c r="X503" s="30"/>
      <c r="Y503" s="30"/>
      <c r="Z503" s="30"/>
      <c r="AA503" s="30"/>
      <c r="AB503" s="30"/>
      <c r="AC503" s="30"/>
      <c r="AD503" s="30"/>
      <c r="AE503" s="30"/>
      <c r="AR503" s="146" t="s">
        <v>197</v>
      </c>
      <c r="AT503" s="146" t="s">
        <v>394</v>
      </c>
      <c r="AU503" s="146" t="s">
        <v>79</v>
      </c>
      <c r="AY503" s="18" t="s">
        <v>136</v>
      </c>
      <c r="BE503" s="147">
        <f>IF(N503="základní",J503,0)</f>
        <v>0</v>
      </c>
      <c r="BF503" s="147">
        <f>IF(N503="snížená",J503,0)</f>
        <v>0</v>
      </c>
      <c r="BG503" s="147">
        <f>IF(N503="zákl. přenesená",J503,0)</f>
        <v>0</v>
      </c>
      <c r="BH503" s="147">
        <f>IF(N503="sníž. přenesená",J503,0)</f>
        <v>0</v>
      </c>
      <c r="BI503" s="147">
        <f>IF(N503="nulová",J503,0)</f>
        <v>0</v>
      </c>
      <c r="BJ503" s="18" t="s">
        <v>77</v>
      </c>
      <c r="BK503" s="147">
        <f>ROUND(I503*H503,2)</f>
        <v>0</v>
      </c>
      <c r="BL503" s="18" t="s">
        <v>145</v>
      </c>
      <c r="BM503" s="146" t="s">
        <v>667</v>
      </c>
    </row>
    <row r="504" spans="1:65" s="14" customFormat="1">
      <c r="B504" s="155"/>
      <c r="D504" s="149" t="s">
        <v>148</v>
      </c>
      <c r="E504" s="156" t="s">
        <v>3</v>
      </c>
      <c r="F504" s="157" t="s">
        <v>660</v>
      </c>
      <c r="H504" s="158">
        <v>2</v>
      </c>
      <c r="L504" s="155"/>
      <c r="M504" s="159"/>
      <c r="N504" s="160"/>
      <c r="O504" s="160"/>
      <c r="P504" s="160"/>
      <c r="Q504" s="160"/>
      <c r="R504" s="160"/>
      <c r="S504" s="160"/>
      <c r="T504" s="161"/>
      <c r="AT504" s="156" t="s">
        <v>148</v>
      </c>
      <c r="AU504" s="156" t="s">
        <v>79</v>
      </c>
      <c r="AV504" s="14" t="s">
        <v>79</v>
      </c>
      <c r="AW504" s="14" t="s">
        <v>31</v>
      </c>
      <c r="AX504" s="14" t="s">
        <v>69</v>
      </c>
      <c r="AY504" s="156" t="s">
        <v>136</v>
      </c>
    </row>
    <row r="505" spans="1:65" s="15" customFormat="1">
      <c r="B505" s="162"/>
      <c r="D505" s="149" t="s">
        <v>148</v>
      </c>
      <c r="E505" s="163" t="s">
        <v>3</v>
      </c>
      <c r="F505" s="164" t="s">
        <v>151</v>
      </c>
      <c r="H505" s="165">
        <v>2</v>
      </c>
      <c r="L505" s="162"/>
      <c r="M505" s="166"/>
      <c r="N505" s="167"/>
      <c r="O505" s="167"/>
      <c r="P505" s="167"/>
      <c r="Q505" s="167"/>
      <c r="R505" s="167"/>
      <c r="S505" s="167"/>
      <c r="T505" s="168"/>
      <c r="AT505" s="163" t="s">
        <v>148</v>
      </c>
      <c r="AU505" s="163" t="s">
        <v>79</v>
      </c>
      <c r="AV505" s="15" t="s">
        <v>145</v>
      </c>
      <c r="AW505" s="15" t="s">
        <v>31</v>
      </c>
      <c r="AX505" s="15" t="s">
        <v>77</v>
      </c>
      <c r="AY505" s="163" t="s">
        <v>136</v>
      </c>
    </row>
    <row r="506" spans="1:65" s="2" customFormat="1" ht="24.2" customHeight="1">
      <c r="A506" s="30"/>
      <c r="B506" s="135"/>
      <c r="C506" s="176" t="s">
        <v>668</v>
      </c>
      <c r="D506" s="176" t="s">
        <v>394</v>
      </c>
      <c r="E506" s="177" t="s">
        <v>669</v>
      </c>
      <c r="F506" s="178" t="s">
        <v>670</v>
      </c>
      <c r="G506" s="179" t="s">
        <v>374</v>
      </c>
      <c r="H506" s="180">
        <v>3</v>
      </c>
      <c r="I506" s="181"/>
      <c r="J506" s="181">
        <f>ROUND(I506*H506,2)</f>
        <v>0</v>
      </c>
      <c r="K506" s="178" t="s">
        <v>3</v>
      </c>
      <c r="L506" s="182"/>
      <c r="M506" s="183" t="s">
        <v>3</v>
      </c>
      <c r="N506" s="184" t="s">
        <v>40</v>
      </c>
      <c r="O506" s="144">
        <v>0</v>
      </c>
      <c r="P506" s="144">
        <f>O506*H506</f>
        <v>0</v>
      </c>
      <c r="Q506" s="144">
        <v>1.67E-2</v>
      </c>
      <c r="R506" s="144">
        <f>Q506*H506</f>
        <v>5.0099999999999999E-2</v>
      </c>
      <c r="S506" s="144">
        <v>0</v>
      </c>
      <c r="T506" s="145">
        <f>S506*H506</f>
        <v>0</v>
      </c>
      <c r="U506" s="30"/>
      <c r="V506" s="30"/>
      <c r="W506" s="30"/>
      <c r="X506" s="30"/>
      <c r="Y506" s="30"/>
      <c r="Z506" s="30"/>
      <c r="AA506" s="30"/>
      <c r="AB506" s="30"/>
      <c r="AC506" s="30"/>
      <c r="AD506" s="30"/>
      <c r="AE506" s="30"/>
      <c r="AR506" s="146" t="s">
        <v>383</v>
      </c>
      <c r="AT506" s="146" t="s">
        <v>394</v>
      </c>
      <c r="AU506" s="146" t="s">
        <v>79</v>
      </c>
      <c r="AY506" s="18" t="s">
        <v>136</v>
      </c>
      <c r="BE506" s="147">
        <f>IF(N506="základní",J506,0)</f>
        <v>0</v>
      </c>
      <c r="BF506" s="147">
        <f>IF(N506="snížená",J506,0)</f>
        <v>0</v>
      </c>
      <c r="BG506" s="147">
        <f>IF(N506="zákl. přenesená",J506,0)</f>
        <v>0</v>
      </c>
      <c r="BH506" s="147">
        <f>IF(N506="sníž. přenesená",J506,0)</f>
        <v>0</v>
      </c>
      <c r="BI506" s="147">
        <f>IF(N506="nulová",J506,0)</f>
        <v>0</v>
      </c>
      <c r="BJ506" s="18" t="s">
        <v>77</v>
      </c>
      <c r="BK506" s="147">
        <f>ROUND(I506*H506,2)</f>
        <v>0</v>
      </c>
      <c r="BL506" s="18" t="s">
        <v>268</v>
      </c>
      <c r="BM506" s="146" t="s">
        <v>671</v>
      </c>
    </row>
    <row r="507" spans="1:65" s="14" customFormat="1">
      <c r="B507" s="155"/>
      <c r="D507" s="149" t="s">
        <v>148</v>
      </c>
      <c r="E507" s="156" t="s">
        <v>3</v>
      </c>
      <c r="F507" s="157" t="s">
        <v>672</v>
      </c>
      <c r="H507" s="158">
        <v>3</v>
      </c>
      <c r="L507" s="155"/>
      <c r="M507" s="159"/>
      <c r="N507" s="160"/>
      <c r="O507" s="160"/>
      <c r="P507" s="160"/>
      <c r="Q507" s="160"/>
      <c r="R507" s="160"/>
      <c r="S507" s="160"/>
      <c r="T507" s="161"/>
      <c r="AT507" s="156" t="s">
        <v>148</v>
      </c>
      <c r="AU507" s="156" t="s">
        <v>79</v>
      </c>
      <c r="AV507" s="14" t="s">
        <v>79</v>
      </c>
      <c r="AW507" s="14" t="s">
        <v>31</v>
      </c>
      <c r="AX507" s="14" t="s">
        <v>69</v>
      </c>
      <c r="AY507" s="156" t="s">
        <v>136</v>
      </c>
    </row>
    <row r="508" spans="1:65" s="15" customFormat="1">
      <c r="B508" s="162"/>
      <c r="D508" s="149" t="s">
        <v>148</v>
      </c>
      <c r="E508" s="163" t="s">
        <v>3</v>
      </c>
      <c r="F508" s="164" t="s">
        <v>151</v>
      </c>
      <c r="H508" s="165">
        <v>3</v>
      </c>
      <c r="L508" s="162"/>
      <c r="M508" s="166"/>
      <c r="N508" s="167"/>
      <c r="O508" s="167"/>
      <c r="P508" s="167"/>
      <c r="Q508" s="167"/>
      <c r="R508" s="167"/>
      <c r="S508" s="167"/>
      <c r="T508" s="168"/>
      <c r="AT508" s="163" t="s">
        <v>148</v>
      </c>
      <c r="AU508" s="163" t="s">
        <v>79</v>
      </c>
      <c r="AV508" s="15" t="s">
        <v>145</v>
      </c>
      <c r="AW508" s="15" t="s">
        <v>31</v>
      </c>
      <c r="AX508" s="15" t="s">
        <v>77</v>
      </c>
      <c r="AY508" s="163" t="s">
        <v>136</v>
      </c>
    </row>
    <row r="509" spans="1:65" s="2" customFormat="1" ht="37.9" customHeight="1">
      <c r="A509" s="30"/>
      <c r="B509" s="135"/>
      <c r="C509" s="136" t="s">
        <v>673</v>
      </c>
      <c r="D509" s="136" t="s">
        <v>140</v>
      </c>
      <c r="E509" s="137" t="s">
        <v>410</v>
      </c>
      <c r="F509" s="138" t="s">
        <v>411</v>
      </c>
      <c r="G509" s="139" t="s">
        <v>374</v>
      </c>
      <c r="H509" s="140">
        <v>1</v>
      </c>
      <c r="I509" s="141"/>
      <c r="J509" s="141">
        <f>ROUND(I509*H509,2)</f>
        <v>0</v>
      </c>
      <c r="K509" s="138" t="s">
        <v>144</v>
      </c>
      <c r="L509" s="31"/>
      <c r="M509" s="142" t="s">
        <v>3</v>
      </c>
      <c r="N509" s="143" t="s">
        <v>40</v>
      </c>
      <c r="O509" s="144">
        <v>1.391</v>
      </c>
      <c r="P509" s="144">
        <f>O509*H509</f>
        <v>1.391</v>
      </c>
      <c r="Q509" s="144">
        <v>3.8E-3</v>
      </c>
      <c r="R509" s="144">
        <f>Q509*H509</f>
        <v>3.8E-3</v>
      </c>
      <c r="S509" s="144">
        <v>0</v>
      </c>
      <c r="T509" s="145">
        <f>S509*H509</f>
        <v>0</v>
      </c>
      <c r="U509" s="30"/>
      <c r="V509" s="30"/>
      <c r="W509" s="30"/>
      <c r="X509" s="30"/>
      <c r="Y509" s="30"/>
      <c r="Z509" s="30"/>
      <c r="AA509" s="30"/>
      <c r="AB509" s="30"/>
      <c r="AC509" s="30"/>
      <c r="AD509" s="30"/>
      <c r="AE509" s="30"/>
      <c r="AR509" s="146" t="s">
        <v>145</v>
      </c>
      <c r="AT509" s="146" t="s">
        <v>140</v>
      </c>
      <c r="AU509" s="146" t="s">
        <v>79</v>
      </c>
      <c r="AY509" s="18" t="s">
        <v>136</v>
      </c>
      <c r="BE509" s="147">
        <f>IF(N509="základní",J509,0)</f>
        <v>0</v>
      </c>
      <c r="BF509" s="147">
        <f>IF(N509="snížená",J509,0)</f>
        <v>0</v>
      </c>
      <c r="BG509" s="147">
        <f>IF(N509="zákl. přenesená",J509,0)</f>
        <v>0</v>
      </c>
      <c r="BH509" s="147">
        <f>IF(N509="sníž. přenesená",J509,0)</f>
        <v>0</v>
      </c>
      <c r="BI509" s="147">
        <f>IF(N509="nulová",J509,0)</f>
        <v>0</v>
      </c>
      <c r="BJ509" s="18" t="s">
        <v>77</v>
      </c>
      <c r="BK509" s="147">
        <f>ROUND(I509*H509,2)</f>
        <v>0</v>
      </c>
      <c r="BL509" s="18" t="s">
        <v>145</v>
      </c>
      <c r="BM509" s="146" t="s">
        <v>674</v>
      </c>
    </row>
    <row r="510" spans="1:65" s="14" customFormat="1">
      <c r="B510" s="155"/>
      <c r="D510" s="149" t="s">
        <v>148</v>
      </c>
      <c r="E510" s="156" t="s">
        <v>3</v>
      </c>
      <c r="F510" s="157" t="s">
        <v>675</v>
      </c>
      <c r="H510" s="158">
        <v>1</v>
      </c>
      <c r="L510" s="155"/>
      <c r="M510" s="159"/>
      <c r="N510" s="160"/>
      <c r="O510" s="160"/>
      <c r="P510" s="160"/>
      <c r="Q510" s="160"/>
      <c r="R510" s="160"/>
      <c r="S510" s="160"/>
      <c r="T510" s="161"/>
      <c r="AT510" s="156" t="s">
        <v>148</v>
      </c>
      <c r="AU510" s="156" t="s">
        <v>79</v>
      </c>
      <c r="AV510" s="14" t="s">
        <v>79</v>
      </c>
      <c r="AW510" s="14" t="s">
        <v>31</v>
      </c>
      <c r="AX510" s="14" t="s">
        <v>69</v>
      </c>
      <c r="AY510" s="156" t="s">
        <v>136</v>
      </c>
    </row>
    <row r="511" spans="1:65" s="15" customFormat="1">
      <c r="B511" s="162"/>
      <c r="D511" s="149" t="s">
        <v>148</v>
      </c>
      <c r="E511" s="163" t="s">
        <v>3</v>
      </c>
      <c r="F511" s="164" t="s">
        <v>151</v>
      </c>
      <c r="H511" s="165">
        <v>1</v>
      </c>
      <c r="L511" s="162"/>
      <c r="M511" s="166"/>
      <c r="N511" s="167"/>
      <c r="O511" s="167"/>
      <c r="P511" s="167"/>
      <c r="Q511" s="167"/>
      <c r="R511" s="167"/>
      <c r="S511" s="167"/>
      <c r="T511" s="168"/>
      <c r="AT511" s="163" t="s">
        <v>148</v>
      </c>
      <c r="AU511" s="163" t="s">
        <v>79</v>
      </c>
      <c r="AV511" s="15" t="s">
        <v>145</v>
      </c>
      <c r="AW511" s="15" t="s">
        <v>31</v>
      </c>
      <c r="AX511" s="15" t="s">
        <v>77</v>
      </c>
      <c r="AY511" s="163" t="s">
        <v>136</v>
      </c>
    </row>
    <row r="512" spans="1:65" s="2" customFormat="1" ht="24.2" customHeight="1">
      <c r="A512" s="30"/>
      <c r="B512" s="135"/>
      <c r="C512" s="176" t="s">
        <v>676</v>
      </c>
      <c r="D512" s="176" t="s">
        <v>394</v>
      </c>
      <c r="E512" s="177" t="s">
        <v>677</v>
      </c>
      <c r="F512" s="178" t="s">
        <v>678</v>
      </c>
      <c r="G512" s="179" t="s">
        <v>374</v>
      </c>
      <c r="H512" s="180">
        <v>1</v>
      </c>
      <c r="I512" s="181"/>
      <c r="J512" s="181">
        <f>ROUND(I512*H512,2)</f>
        <v>0</v>
      </c>
      <c r="K512" s="178" t="s">
        <v>3</v>
      </c>
      <c r="L512" s="182"/>
      <c r="M512" s="183" t="s">
        <v>3</v>
      </c>
      <c r="N512" s="184" t="s">
        <v>40</v>
      </c>
      <c r="O512" s="144">
        <v>0</v>
      </c>
      <c r="P512" s="144">
        <f>O512*H512</f>
        <v>0</v>
      </c>
      <c r="Q512" s="144">
        <v>3.2000000000000001E-2</v>
      </c>
      <c r="R512" s="144">
        <f>Q512*H512</f>
        <v>3.2000000000000001E-2</v>
      </c>
      <c r="S512" s="144">
        <v>0</v>
      </c>
      <c r="T512" s="145">
        <f>S512*H512</f>
        <v>0</v>
      </c>
      <c r="U512" s="30"/>
      <c r="V512" s="30"/>
      <c r="W512" s="30"/>
      <c r="X512" s="30"/>
      <c r="Y512" s="30"/>
      <c r="Z512" s="30"/>
      <c r="AA512" s="30"/>
      <c r="AB512" s="30"/>
      <c r="AC512" s="30"/>
      <c r="AD512" s="30"/>
      <c r="AE512" s="30"/>
      <c r="AR512" s="146" t="s">
        <v>383</v>
      </c>
      <c r="AT512" s="146" t="s">
        <v>394</v>
      </c>
      <c r="AU512" s="146" t="s">
        <v>79</v>
      </c>
      <c r="AY512" s="18" t="s">
        <v>136</v>
      </c>
      <c r="BE512" s="147">
        <f>IF(N512="základní",J512,0)</f>
        <v>0</v>
      </c>
      <c r="BF512" s="147">
        <f>IF(N512="snížená",J512,0)</f>
        <v>0</v>
      </c>
      <c r="BG512" s="147">
        <f>IF(N512="zákl. přenesená",J512,0)</f>
        <v>0</v>
      </c>
      <c r="BH512" s="147">
        <f>IF(N512="sníž. přenesená",J512,0)</f>
        <v>0</v>
      </c>
      <c r="BI512" s="147">
        <f>IF(N512="nulová",J512,0)</f>
        <v>0</v>
      </c>
      <c r="BJ512" s="18" t="s">
        <v>77</v>
      </c>
      <c r="BK512" s="147">
        <f>ROUND(I512*H512,2)</f>
        <v>0</v>
      </c>
      <c r="BL512" s="18" t="s">
        <v>268</v>
      </c>
      <c r="BM512" s="146" t="s">
        <v>679</v>
      </c>
    </row>
    <row r="513" spans="1:65" s="14" customFormat="1">
      <c r="B513" s="155"/>
      <c r="D513" s="149" t="s">
        <v>148</v>
      </c>
      <c r="E513" s="156" t="s">
        <v>3</v>
      </c>
      <c r="F513" s="157" t="s">
        <v>675</v>
      </c>
      <c r="H513" s="158">
        <v>1</v>
      </c>
      <c r="L513" s="155"/>
      <c r="M513" s="159"/>
      <c r="N513" s="160"/>
      <c r="O513" s="160"/>
      <c r="P513" s="160"/>
      <c r="Q513" s="160"/>
      <c r="R513" s="160"/>
      <c r="S513" s="160"/>
      <c r="T513" s="161"/>
      <c r="AT513" s="156" t="s">
        <v>148</v>
      </c>
      <c r="AU513" s="156" t="s">
        <v>79</v>
      </c>
      <c r="AV513" s="14" t="s">
        <v>79</v>
      </c>
      <c r="AW513" s="14" t="s">
        <v>31</v>
      </c>
      <c r="AX513" s="14" t="s">
        <v>69</v>
      </c>
      <c r="AY513" s="156" t="s">
        <v>136</v>
      </c>
    </row>
    <row r="514" spans="1:65" s="15" customFormat="1">
      <c r="B514" s="162"/>
      <c r="D514" s="149" t="s">
        <v>148</v>
      </c>
      <c r="E514" s="163" t="s">
        <v>3</v>
      </c>
      <c r="F514" s="164" t="s">
        <v>151</v>
      </c>
      <c r="H514" s="165">
        <v>1</v>
      </c>
      <c r="L514" s="162"/>
      <c r="M514" s="166"/>
      <c r="N514" s="167"/>
      <c r="O514" s="167"/>
      <c r="P514" s="167"/>
      <c r="Q514" s="167"/>
      <c r="R514" s="167"/>
      <c r="S514" s="167"/>
      <c r="T514" s="168"/>
      <c r="AT514" s="163" t="s">
        <v>148</v>
      </c>
      <c r="AU514" s="163" t="s">
        <v>79</v>
      </c>
      <c r="AV514" s="15" t="s">
        <v>145</v>
      </c>
      <c r="AW514" s="15" t="s">
        <v>31</v>
      </c>
      <c r="AX514" s="15" t="s">
        <v>77</v>
      </c>
      <c r="AY514" s="163" t="s">
        <v>136</v>
      </c>
    </row>
    <row r="515" spans="1:65" s="2" customFormat="1" ht="24.2" customHeight="1">
      <c r="A515" s="30"/>
      <c r="B515" s="135"/>
      <c r="C515" s="136" t="s">
        <v>680</v>
      </c>
      <c r="D515" s="136" t="s">
        <v>140</v>
      </c>
      <c r="E515" s="137" t="s">
        <v>681</v>
      </c>
      <c r="F515" s="138" t="s">
        <v>682</v>
      </c>
      <c r="G515" s="139" t="s">
        <v>374</v>
      </c>
      <c r="H515" s="140">
        <v>1</v>
      </c>
      <c r="I515" s="141"/>
      <c r="J515" s="141">
        <f>ROUND(I515*H515,2)</f>
        <v>0</v>
      </c>
      <c r="K515" s="138" t="s">
        <v>144</v>
      </c>
      <c r="L515" s="31"/>
      <c r="M515" s="142" t="s">
        <v>3</v>
      </c>
      <c r="N515" s="143" t="s">
        <v>40</v>
      </c>
      <c r="O515" s="144">
        <v>0.38400000000000001</v>
      </c>
      <c r="P515" s="144">
        <f>O515*H515</f>
        <v>0.38400000000000001</v>
      </c>
      <c r="Q515" s="144">
        <v>2.0000000000000002E-5</v>
      </c>
      <c r="R515" s="144">
        <f>Q515*H515</f>
        <v>2.0000000000000002E-5</v>
      </c>
      <c r="S515" s="144">
        <v>0</v>
      </c>
      <c r="T515" s="145">
        <f>S515*H515</f>
        <v>0</v>
      </c>
      <c r="U515" s="30"/>
      <c r="V515" s="30"/>
      <c r="W515" s="30"/>
      <c r="X515" s="30"/>
      <c r="Y515" s="30"/>
      <c r="Z515" s="30"/>
      <c r="AA515" s="30"/>
      <c r="AB515" s="30"/>
      <c r="AC515" s="30"/>
      <c r="AD515" s="30"/>
      <c r="AE515" s="30"/>
      <c r="AR515" s="146" t="s">
        <v>145</v>
      </c>
      <c r="AT515" s="146" t="s">
        <v>140</v>
      </c>
      <c r="AU515" s="146" t="s">
        <v>79</v>
      </c>
      <c r="AY515" s="18" t="s">
        <v>136</v>
      </c>
      <c r="BE515" s="147">
        <f>IF(N515="základní",J515,0)</f>
        <v>0</v>
      </c>
      <c r="BF515" s="147">
        <f>IF(N515="snížená",J515,0)</f>
        <v>0</v>
      </c>
      <c r="BG515" s="147">
        <f>IF(N515="zákl. přenesená",J515,0)</f>
        <v>0</v>
      </c>
      <c r="BH515" s="147">
        <f>IF(N515="sníž. přenesená",J515,0)</f>
        <v>0</v>
      </c>
      <c r="BI515" s="147">
        <f>IF(N515="nulová",J515,0)</f>
        <v>0</v>
      </c>
      <c r="BJ515" s="18" t="s">
        <v>77</v>
      </c>
      <c r="BK515" s="147">
        <f>ROUND(I515*H515,2)</f>
        <v>0</v>
      </c>
      <c r="BL515" s="18" t="s">
        <v>145</v>
      </c>
      <c r="BM515" s="146" t="s">
        <v>683</v>
      </c>
    </row>
    <row r="516" spans="1:65" s="14" customFormat="1">
      <c r="B516" s="155"/>
      <c r="D516" s="149" t="s">
        <v>148</v>
      </c>
      <c r="E516" s="156" t="s">
        <v>3</v>
      </c>
      <c r="F516" s="157" t="s">
        <v>684</v>
      </c>
      <c r="H516" s="158">
        <v>1</v>
      </c>
      <c r="L516" s="155"/>
      <c r="M516" s="159"/>
      <c r="N516" s="160"/>
      <c r="O516" s="160"/>
      <c r="P516" s="160"/>
      <c r="Q516" s="160"/>
      <c r="R516" s="160"/>
      <c r="S516" s="160"/>
      <c r="T516" s="161"/>
      <c r="AT516" s="156" t="s">
        <v>148</v>
      </c>
      <c r="AU516" s="156" t="s">
        <v>79</v>
      </c>
      <c r="AV516" s="14" t="s">
        <v>79</v>
      </c>
      <c r="AW516" s="14" t="s">
        <v>31</v>
      </c>
      <c r="AX516" s="14" t="s">
        <v>69</v>
      </c>
      <c r="AY516" s="156" t="s">
        <v>136</v>
      </c>
    </row>
    <row r="517" spans="1:65" s="15" customFormat="1">
      <c r="B517" s="162"/>
      <c r="D517" s="149" t="s">
        <v>148</v>
      </c>
      <c r="E517" s="163" t="s">
        <v>3</v>
      </c>
      <c r="F517" s="164" t="s">
        <v>151</v>
      </c>
      <c r="H517" s="165">
        <v>1</v>
      </c>
      <c r="L517" s="162"/>
      <c r="M517" s="166"/>
      <c r="N517" s="167"/>
      <c r="O517" s="167"/>
      <c r="P517" s="167"/>
      <c r="Q517" s="167"/>
      <c r="R517" s="167"/>
      <c r="S517" s="167"/>
      <c r="T517" s="168"/>
      <c r="AT517" s="163" t="s">
        <v>148</v>
      </c>
      <c r="AU517" s="163" t="s">
        <v>79</v>
      </c>
      <c r="AV517" s="15" t="s">
        <v>145</v>
      </c>
      <c r="AW517" s="15" t="s">
        <v>31</v>
      </c>
      <c r="AX517" s="15" t="s">
        <v>77</v>
      </c>
      <c r="AY517" s="163" t="s">
        <v>136</v>
      </c>
    </row>
    <row r="518" spans="1:65" s="2" customFormat="1" ht="14.45" customHeight="1">
      <c r="A518" s="30"/>
      <c r="B518" s="135"/>
      <c r="C518" s="176" t="s">
        <v>685</v>
      </c>
      <c r="D518" s="176" t="s">
        <v>394</v>
      </c>
      <c r="E518" s="177" t="s">
        <v>686</v>
      </c>
      <c r="F518" s="178" t="s">
        <v>687</v>
      </c>
      <c r="G518" s="179" t="s">
        <v>374</v>
      </c>
      <c r="H518" s="180">
        <v>1</v>
      </c>
      <c r="I518" s="181"/>
      <c r="J518" s="181">
        <f>ROUND(I518*H518,2)</f>
        <v>0</v>
      </c>
      <c r="K518" s="178" t="s">
        <v>144</v>
      </c>
      <c r="L518" s="182"/>
      <c r="M518" s="183" t="s">
        <v>3</v>
      </c>
      <c r="N518" s="184" t="s">
        <v>40</v>
      </c>
      <c r="O518" s="144">
        <v>0</v>
      </c>
      <c r="P518" s="144">
        <f>O518*H518</f>
        <v>0</v>
      </c>
      <c r="Q518" s="144">
        <v>5.5000000000000003E-4</v>
      </c>
      <c r="R518" s="144">
        <f>Q518*H518</f>
        <v>5.5000000000000003E-4</v>
      </c>
      <c r="S518" s="144">
        <v>0</v>
      </c>
      <c r="T518" s="145">
        <f>S518*H518</f>
        <v>0</v>
      </c>
      <c r="U518" s="30"/>
      <c r="V518" s="30"/>
      <c r="W518" s="30"/>
      <c r="X518" s="30"/>
      <c r="Y518" s="30"/>
      <c r="Z518" s="30"/>
      <c r="AA518" s="30"/>
      <c r="AB518" s="30"/>
      <c r="AC518" s="30"/>
      <c r="AD518" s="30"/>
      <c r="AE518" s="30"/>
      <c r="AR518" s="146" t="s">
        <v>397</v>
      </c>
      <c r="AT518" s="146" t="s">
        <v>394</v>
      </c>
      <c r="AU518" s="146" t="s">
        <v>79</v>
      </c>
      <c r="AY518" s="18" t="s">
        <v>136</v>
      </c>
      <c r="BE518" s="147">
        <f>IF(N518="základní",J518,0)</f>
        <v>0</v>
      </c>
      <c r="BF518" s="147">
        <f>IF(N518="snížená",J518,0)</f>
        <v>0</v>
      </c>
      <c r="BG518" s="147">
        <f>IF(N518="zákl. přenesená",J518,0)</f>
        <v>0</v>
      </c>
      <c r="BH518" s="147">
        <f>IF(N518="sníž. přenesená",J518,0)</f>
        <v>0</v>
      </c>
      <c r="BI518" s="147">
        <f>IF(N518="nulová",J518,0)</f>
        <v>0</v>
      </c>
      <c r="BJ518" s="18" t="s">
        <v>77</v>
      </c>
      <c r="BK518" s="147">
        <f>ROUND(I518*H518,2)</f>
        <v>0</v>
      </c>
      <c r="BL518" s="18" t="s">
        <v>397</v>
      </c>
      <c r="BM518" s="146" t="s">
        <v>688</v>
      </c>
    </row>
    <row r="519" spans="1:65" s="14" customFormat="1">
      <c r="B519" s="155"/>
      <c r="D519" s="149" t="s">
        <v>148</v>
      </c>
      <c r="E519" s="156" t="s">
        <v>3</v>
      </c>
      <c r="F519" s="157" t="s">
        <v>684</v>
      </c>
      <c r="H519" s="158">
        <v>1</v>
      </c>
      <c r="L519" s="155"/>
      <c r="M519" s="159"/>
      <c r="N519" s="160"/>
      <c r="O519" s="160"/>
      <c r="P519" s="160"/>
      <c r="Q519" s="160"/>
      <c r="R519" s="160"/>
      <c r="S519" s="160"/>
      <c r="T519" s="161"/>
      <c r="AT519" s="156" t="s">
        <v>148</v>
      </c>
      <c r="AU519" s="156" t="s">
        <v>79</v>
      </c>
      <c r="AV519" s="14" t="s">
        <v>79</v>
      </c>
      <c r="AW519" s="14" t="s">
        <v>31</v>
      </c>
      <c r="AX519" s="14" t="s">
        <v>69</v>
      </c>
      <c r="AY519" s="156" t="s">
        <v>136</v>
      </c>
    </row>
    <row r="520" spans="1:65" s="15" customFormat="1">
      <c r="B520" s="162"/>
      <c r="D520" s="149" t="s">
        <v>148</v>
      </c>
      <c r="E520" s="163" t="s">
        <v>3</v>
      </c>
      <c r="F520" s="164" t="s">
        <v>151</v>
      </c>
      <c r="H520" s="165">
        <v>1</v>
      </c>
      <c r="L520" s="162"/>
      <c r="M520" s="166"/>
      <c r="N520" s="167"/>
      <c r="O520" s="167"/>
      <c r="P520" s="167"/>
      <c r="Q520" s="167"/>
      <c r="R520" s="167"/>
      <c r="S520" s="167"/>
      <c r="T520" s="168"/>
      <c r="AT520" s="163" t="s">
        <v>148</v>
      </c>
      <c r="AU520" s="163" t="s">
        <v>79</v>
      </c>
      <c r="AV520" s="15" t="s">
        <v>145</v>
      </c>
      <c r="AW520" s="15" t="s">
        <v>31</v>
      </c>
      <c r="AX520" s="15" t="s">
        <v>77</v>
      </c>
      <c r="AY520" s="163" t="s">
        <v>136</v>
      </c>
    </row>
    <row r="521" spans="1:65" s="2" customFormat="1" ht="49.15" customHeight="1">
      <c r="A521" s="30"/>
      <c r="B521" s="135"/>
      <c r="C521" s="136" t="s">
        <v>689</v>
      </c>
      <c r="D521" s="136" t="s">
        <v>140</v>
      </c>
      <c r="E521" s="137" t="s">
        <v>690</v>
      </c>
      <c r="F521" s="138" t="s">
        <v>691</v>
      </c>
      <c r="G521" s="139" t="s">
        <v>374</v>
      </c>
      <c r="H521" s="140">
        <v>1</v>
      </c>
      <c r="I521" s="141"/>
      <c r="J521" s="141">
        <f>ROUND(I521*H521,2)</f>
        <v>0</v>
      </c>
      <c r="K521" s="138" t="s">
        <v>144</v>
      </c>
      <c r="L521" s="31"/>
      <c r="M521" s="142" t="s">
        <v>3</v>
      </c>
      <c r="N521" s="143" t="s">
        <v>40</v>
      </c>
      <c r="O521" s="144">
        <v>1.3979999999999999</v>
      </c>
      <c r="P521" s="144">
        <f>O521*H521</f>
        <v>1.3979999999999999</v>
      </c>
      <c r="Q521" s="144">
        <v>7.3999999999999999E-4</v>
      </c>
      <c r="R521" s="144">
        <f>Q521*H521</f>
        <v>7.3999999999999999E-4</v>
      </c>
      <c r="S521" s="144">
        <v>0</v>
      </c>
      <c r="T521" s="145">
        <f>S521*H521</f>
        <v>0</v>
      </c>
      <c r="U521" s="30"/>
      <c r="V521" s="30"/>
      <c r="W521" s="30"/>
      <c r="X521" s="30"/>
      <c r="Y521" s="30"/>
      <c r="Z521" s="30"/>
      <c r="AA521" s="30"/>
      <c r="AB521" s="30"/>
      <c r="AC521" s="30"/>
      <c r="AD521" s="30"/>
      <c r="AE521" s="30"/>
      <c r="AR521" s="146" t="s">
        <v>145</v>
      </c>
      <c r="AT521" s="146" t="s">
        <v>140</v>
      </c>
      <c r="AU521" s="146" t="s">
        <v>79</v>
      </c>
      <c r="AY521" s="18" t="s">
        <v>136</v>
      </c>
      <c r="BE521" s="147">
        <f>IF(N521="základní",J521,0)</f>
        <v>0</v>
      </c>
      <c r="BF521" s="147">
        <f>IF(N521="snížená",J521,0)</f>
        <v>0</v>
      </c>
      <c r="BG521" s="147">
        <f>IF(N521="zákl. přenesená",J521,0)</f>
        <v>0</v>
      </c>
      <c r="BH521" s="147">
        <f>IF(N521="sníž. přenesená",J521,0)</f>
        <v>0</v>
      </c>
      <c r="BI521" s="147">
        <f>IF(N521="nulová",J521,0)</f>
        <v>0</v>
      </c>
      <c r="BJ521" s="18" t="s">
        <v>77</v>
      </c>
      <c r="BK521" s="147">
        <f>ROUND(I521*H521,2)</f>
        <v>0</v>
      </c>
      <c r="BL521" s="18" t="s">
        <v>145</v>
      </c>
      <c r="BM521" s="146" t="s">
        <v>692</v>
      </c>
    </row>
    <row r="522" spans="1:65" s="14" customFormat="1">
      <c r="B522" s="155"/>
      <c r="D522" s="149" t="s">
        <v>148</v>
      </c>
      <c r="E522" s="156" t="s">
        <v>3</v>
      </c>
      <c r="F522" s="157" t="s">
        <v>693</v>
      </c>
      <c r="H522" s="158">
        <v>1</v>
      </c>
      <c r="L522" s="155"/>
      <c r="M522" s="159"/>
      <c r="N522" s="160"/>
      <c r="O522" s="160"/>
      <c r="P522" s="160"/>
      <c r="Q522" s="160"/>
      <c r="R522" s="160"/>
      <c r="S522" s="160"/>
      <c r="T522" s="161"/>
      <c r="AT522" s="156" t="s">
        <v>148</v>
      </c>
      <c r="AU522" s="156" t="s">
        <v>79</v>
      </c>
      <c r="AV522" s="14" t="s">
        <v>79</v>
      </c>
      <c r="AW522" s="14" t="s">
        <v>31</v>
      </c>
      <c r="AX522" s="14" t="s">
        <v>69</v>
      </c>
      <c r="AY522" s="156" t="s">
        <v>136</v>
      </c>
    </row>
    <row r="523" spans="1:65" s="15" customFormat="1">
      <c r="B523" s="162"/>
      <c r="D523" s="149" t="s">
        <v>148</v>
      </c>
      <c r="E523" s="163" t="s">
        <v>3</v>
      </c>
      <c r="F523" s="164" t="s">
        <v>151</v>
      </c>
      <c r="H523" s="165">
        <v>1</v>
      </c>
      <c r="L523" s="162"/>
      <c r="M523" s="166"/>
      <c r="N523" s="167"/>
      <c r="O523" s="167"/>
      <c r="P523" s="167"/>
      <c r="Q523" s="167"/>
      <c r="R523" s="167"/>
      <c r="S523" s="167"/>
      <c r="T523" s="168"/>
      <c r="AT523" s="163" t="s">
        <v>148</v>
      </c>
      <c r="AU523" s="163" t="s">
        <v>79</v>
      </c>
      <c r="AV523" s="15" t="s">
        <v>145</v>
      </c>
      <c r="AW523" s="15" t="s">
        <v>31</v>
      </c>
      <c r="AX523" s="15" t="s">
        <v>77</v>
      </c>
      <c r="AY523" s="163" t="s">
        <v>136</v>
      </c>
    </row>
    <row r="524" spans="1:65" s="2" customFormat="1" ht="24.2" customHeight="1">
      <c r="A524" s="30"/>
      <c r="B524" s="135"/>
      <c r="C524" s="176" t="s">
        <v>694</v>
      </c>
      <c r="D524" s="176" t="s">
        <v>394</v>
      </c>
      <c r="E524" s="177" t="s">
        <v>695</v>
      </c>
      <c r="F524" s="178" t="s">
        <v>696</v>
      </c>
      <c r="G524" s="179" t="s">
        <v>374</v>
      </c>
      <c r="H524" s="180">
        <v>2</v>
      </c>
      <c r="I524" s="181"/>
      <c r="J524" s="181">
        <f>ROUND(I524*H524,2)</f>
        <v>0</v>
      </c>
      <c r="K524" s="178" t="s">
        <v>3</v>
      </c>
      <c r="L524" s="182"/>
      <c r="M524" s="183" t="s">
        <v>3</v>
      </c>
      <c r="N524" s="184" t="s">
        <v>40</v>
      </c>
      <c r="O524" s="144">
        <v>0</v>
      </c>
      <c r="P524" s="144">
        <f>O524*H524</f>
        <v>0</v>
      </c>
      <c r="Q524" s="144">
        <v>1.06E-2</v>
      </c>
      <c r="R524" s="144">
        <f>Q524*H524</f>
        <v>2.12E-2</v>
      </c>
      <c r="S524" s="144">
        <v>0</v>
      </c>
      <c r="T524" s="145">
        <f>S524*H524</f>
        <v>0</v>
      </c>
      <c r="U524" s="30"/>
      <c r="V524" s="30"/>
      <c r="W524" s="30"/>
      <c r="X524" s="30"/>
      <c r="Y524" s="30"/>
      <c r="Z524" s="30"/>
      <c r="AA524" s="30"/>
      <c r="AB524" s="30"/>
      <c r="AC524" s="30"/>
      <c r="AD524" s="30"/>
      <c r="AE524" s="30"/>
      <c r="AR524" s="146" t="s">
        <v>383</v>
      </c>
      <c r="AT524" s="146" t="s">
        <v>394</v>
      </c>
      <c r="AU524" s="146" t="s">
        <v>79</v>
      </c>
      <c r="AY524" s="18" t="s">
        <v>136</v>
      </c>
      <c r="BE524" s="147">
        <f>IF(N524="základní",J524,0)</f>
        <v>0</v>
      </c>
      <c r="BF524" s="147">
        <f>IF(N524="snížená",J524,0)</f>
        <v>0</v>
      </c>
      <c r="BG524" s="147">
        <f>IF(N524="zákl. přenesená",J524,0)</f>
        <v>0</v>
      </c>
      <c r="BH524" s="147">
        <f>IF(N524="sníž. přenesená",J524,0)</f>
        <v>0</v>
      </c>
      <c r="BI524" s="147">
        <f>IF(N524="nulová",J524,0)</f>
        <v>0</v>
      </c>
      <c r="BJ524" s="18" t="s">
        <v>77</v>
      </c>
      <c r="BK524" s="147">
        <f>ROUND(I524*H524,2)</f>
        <v>0</v>
      </c>
      <c r="BL524" s="18" t="s">
        <v>268</v>
      </c>
      <c r="BM524" s="146" t="s">
        <v>697</v>
      </c>
    </row>
    <row r="525" spans="1:65" s="14" customFormat="1">
      <c r="B525" s="155"/>
      <c r="D525" s="149" t="s">
        <v>148</v>
      </c>
      <c r="E525" s="156" t="s">
        <v>3</v>
      </c>
      <c r="F525" s="157" t="s">
        <v>698</v>
      </c>
      <c r="H525" s="158">
        <v>2</v>
      </c>
      <c r="L525" s="155"/>
      <c r="M525" s="159"/>
      <c r="N525" s="160"/>
      <c r="O525" s="160"/>
      <c r="P525" s="160"/>
      <c r="Q525" s="160"/>
      <c r="R525" s="160"/>
      <c r="S525" s="160"/>
      <c r="T525" s="161"/>
      <c r="AT525" s="156" t="s">
        <v>148</v>
      </c>
      <c r="AU525" s="156" t="s">
        <v>79</v>
      </c>
      <c r="AV525" s="14" t="s">
        <v>79</v>
      </c>
      <c r="AW525" s="14" t="s">
        <v>31</v>
      </c>
      <c r="AX525" s="14" t="s">
        <v>69</v>
      </c>
      <c r="AY525" s="156" t="s">
        <v>136</v>
      </c>
    </row>
    <row r="526" spans="1:65" s="15" customFormat="1">
      <c r="B526" s="162"/>
      <c r="D526" s="149" t="s">
        <v>148</v>
      </c>
      <c r="E526" s="163" t="s">
        <v>3</v>
      </c>
      <c r="F526" s="164" t="s">
        <v>151</v>
      </c>
      <c r="H526" s="165">
        <v>2</v>
      </c>
      <c r="L526" s="162"/>
      <c r="M526" s="166"/>
      <c r="N526" s="167"/>
      <c r="O526" s="167"/>
      <c r="P526" s="167"/>
      <c r="Q526" s="167"/>
      <c r="R526" s="167"/>
      <c r="S526" s="167"/>
      <c r="T526" s="168"/>
      <c r="AT526" s="163" t="s">
        <v>148</v>
      </c>
      <c r="AU526" s="163" t="s">
        <v>79</v>
      </c>
      <c r="AV526" s="15" t="s">
        <v>145</v>
      </c>
      <c r="AW526" s="15" t="s">
        <v>31</v>
      </c>
      <c r="AX526" s="15" t="s">
        <v>77</v>
      </c>
      <c r="AY526" s="163" t="s">
        <v>136</v>
      </c>
    </row>
    <row r="527" spans="1:65" s="2" customFormat="1" ht="49.15" customHeight="1">
      <c r="A527" s="30"/>
      <c r="B527" s="135"/>
      <c r="C527" s="136" t="s">
        <v>699</v>
      </c>
      <c r="D527" s="136" t="s">
        <v>140</v>
      </c>
      <c r="E527" s="137" t="s">
        <v>496</v>
      </c>
      <c r="F527" s="138" t="s">
        <v>497</v>
      </c>
      <c r="G527" s="139" t="s">
        <v>374</v>
      </c>
      <c r="H527" s="140">
        <v>3</v>
      </c>
      <c r="I527" s="141"/>
      <c r="J527" s="141">
        <f>ROUND(I527*H527,2)</f>
        <v>0</v>
      </c>
      <c r="K527" s="138" t="s">
        <v>144</v>
      </c>
      <c r="L527" s="31"/>
      <c r="M527" s="142" t="s">
        <v>3</v>
      </c>
      <c r="N527" s="143" t="s">
        <v>40</v>
      </c>
      <c r="O527" s="144">
        <v>1.8660000000000001</v>
      </c>
      <c r="P527" s="144">
        <f>O527*H527</f>
        <v>5.5980000000000008</v>
      </c>
      <c r="Q527" s="144">
        <v>1.65E-3</v>
      </c>
      <c r="R527" s="144">
        <f>Q527*H527</f>
        <v>4.9499999999999995E-3</v>
      </c>
      <c r="S527" s="144">
        <v>0</v>
      </c>
      <c r="T527" s="145">
        <f>S527*H527</f>
        <v>0</v>
      </c>
      <c r="U527" s="30"/>
      <c r="V527" s="30"/>
      <c r="W527" s="30"/>
      <c r="X527" s="30"/>
      <c r="Y527" s="30"/>
      <c r="Z527" s="30"/>
      <c r="AA527" s="30"/>
      <c r="AB527" s="30"/>
      <c r="AC527" s="30"/>
      <c r="AD527" s="30"/>
      <c r="AE527" s="30"/>
      <c r="AR527" s="146" t="s">
        <v>145</v>
      </c>
      <c r="AT527" s="146" t="s">
        <v>140</v>
      </c>
      <c r="AU527" s="146" t="s">
        <v>79</v>
      </c>
      <c r="AY527" s="18" t="s">
        <v>136</v>
      </c>
      <c r="BE527" s="147">
        <f>IF(N527="základní",J527,0)</f>
        <v>0</v>
      </c>
      <c r="BF527" s="147">
        <f>IF(N527="snížená",J527,0)</f>
        <v>0</v>
      </c>
      <c r="BG527" s="147">
        <f>IF(N527="zákl. přenesená",J527,0)</f>
        <v>0</v>
      </c>
      <c r="BH527" s="147">
        <f>IF(N527="sníž. přenesená",J527,0)</f>
        <v>0</v>
      </c>
      <c r="BI527" s="147">
        <f>IF(N527="nulová",J527,0)</f>
        <v>0</v>
      </c>
      <c r="BJ527" s="18" t="s">
        <v>77</v>
      </c>
      <c r="BK527" s="147">
        <f>ROUND(I527*H527,2)</f>
        <v>0</v>
      </c>
      <c r="BL527" s="18" t="s">
        <v>145</v>
      </c>
      <c r="BM527" s="146" t="s">
        <v>700</v>
      </c>
    </row>
    <row r="528" spans="1:65" s="14" customFormat="1">
      <c r="B528" s="155"/>
      <c r="D528" s="149" t="s">
        <v>148</v>
      </c>
      <c r="E528" s="156" t="s">
        <v>3</v>
      </c>
      <c r="F528" s="157" t="s">
        <v>701</v>
      </c>
      <c r="H528" s="158">
        <v>2</v>
      </c>
      <c r="L528" s="155"/>
      <c r="M528" s="159"/>
      <c r="N528" s="160"/>
      <c r="O528" s="160"/>
      <c r="P528" s="160"/>
      <c r="Q528" s="160"/>
      <c r="R528" s="160"/>
      <c r="S528" s="160"/>
      <c r="T528" s="161"/>
      <c r="AT528" s="156" t="s">
        <v>148</v>
      </c>
      <c r="AU528" s="156" t="s">
        <v>79</v>
      </c>
      <c r="AV528" s="14" t="s">
        <v>79</v>
      </c>
      <c r="AW528" s="14" t="s">
        <v>31</v>
      </c>
      <c r="AX528" s="14" t="s">
        <v>69</v>
      </c>
      <c r="AY528" s="156" t="s">
        <v>136</v>
      </c>
    </row>
    <row r="529" spans="1:65" s="14" customFormat="1">
      <c r="B529" s="155"/>
      <c r="D529" s="149" t="s">
        <v>148</v>
      </c>
      <c r="E529" s="156" t="s">
        <v>3</v>
      </c>
      <c r="F529" s="157" t="s">
        <v>702</v>
      </c>
      <c r="H529" s="158">
        <v>1</v>
      </c>
      <c r="L529" s="155"/>
      <c r="M529" s="159"/>
      <c r="N529" s="160"/>
      <c r="O529" s="160"/>
      <c r="P529" s="160"/>
      <c r="Q529" s="160"/>
      <c r="R529" s="160"/>
      <c r="S529" s="160"/>
      <c r="T529" s="161"/>
      <c r="AT529" s="156" t="s">
        <v>148</v>
      </c>
      <c r="AU529" s="156" t="s">
        <v>79</v>
      </c>
      <c r="AV529" s="14" t="s">
        <v>79</v>
      </c>
      <c r="AW529" s="14" t="s">
        <v>31</v>
      </c>
      <c r="AX529" s="14" t="s">
        <v>69</v>
      </c>
      <c r="AY529" s="156" t="s">
        <v>136</v>
      </c>
    </row>
    <row r="530" spans="1:65" s="15" customFormat="1">
      <c r="B530" s="162"/>
      <c r="D530" s="149" t="s">
        <v>148</v>
      </c>
      <c r="E530" s="163" t="s">
        <v>3</v>
      </c>
      <c r="F530" s="164" t="s">
        <v>151</v>
      </c>
      <c r="H530" s="165">
        <v>3</v>
      </c>
      <c r="L530" s="162"/>
      <c r="M530" s="166"/>
      <c r="N530" s="167"/>
      <c r="O530" s="167"/>
      <c r="P530" s="167"/>
      <c r="Q530" s="167"/>
      <c r="R530" s="167"/>
      <c r="S530" s="167"/>
      <c r="T530" s="168"/>
      <c r="AT530" s="163" t="s">
        <v>148</v>
      </c>
      <c r="AU530" s="163" t="s">
        <v>79</v>
      </c>
      <c r="AV530" s="15" t="s">
        <v>145</v>
      </c>
      <c r="AW530" s="15" t="s">
        <v>31</v>
      </c>
      <c r="AX530" s="15" t="s">
        <v>77</v>
      </c>
      <c r="AY530" s="163" t="s">
        <v>136</v>
      </c>
    </row>
    <row r="531" spans="1:65" s="2" customFormat="1" ht="24.2" customHeight="1">
      <c r="A531" s="30"/>
      <c r="B531" s="135"/>
      <c r="C531" s="176" t="s">
        <v>703</v>
      </c>
      <c r="D531" s="176" t="s">
        <v>394</v>
      </c>
      <c r="E531" s="177" t="s">
        <v>704</v>
      </c>
      <c r="F531" s="178" t="s">
        <v>705</v>
      </c>
      <c r="G531" s="179" t="s">
        <v>374</v>
      </c>
      <c r="H531" s="180">
        <v>2</v>
      </c>
      <c r="I531" s="181"/>
      <c r="J531" s="181">
        <f>ROUND(I531*H531,2)</f>
        <v>0</v>
      </c>
      <c r="K531" s="178" t="s">
        <v>3</v>
      </c>
      <c r="L531" s="182"/>
      <c r="M531" s="183" t="s">
        <v>3</v>
      </c>
      <c r="N531" s="184" t="s">
        <v>40</v>
      </c>
      <c r="O531" s="144">
        <v>0</v>
      </c>
      <c r="P531" s="144">
        <f>O531*H531</f>
        <v>0</v>
      </c>
      <c r="Q531" s="144">
        <v>1.8499999999999999E-2</v>
      </c>
      <c r="R531" s="144">
        <f>Q531*H531</f>
        <v>3.6999999999999998E-2</v>
      </c>
      <c r="S531" s="144">
        <v>0</v>
      </c>
      <c r="T531" s="145">
        <f>S531*H531</f>
        <v>0</v>
      </c>
      <c r="U531" s="30"/>
      <c r="V531" s="30"/>
      <c r="W531" s="30"/>
      <c r="X531" s="30"/>
      <c r="Y531" s="30"/>
      <c r="Z531" s="30"/>
      <c r="AA531" s="30"/>
      <c r="AB531" s="30"/>
      <c r="AC531" s="30"/>
      <c r="AD531" s="30"/>
      <c r="AE531" s="30"/>
      <c r="AR531" s="146" t="s">
        <v>383</v>
      </c>
      <c r="AT531" s="146" t="s">
        <v>394</v>
      </c>
      <c r="AU531" s="146" t="s">
        <v>79</v>
      </c>
      <c r="AY531" s="18" t="s">
        <v>136</v>
      </c>
      <c r="BE531" s="147">
        <f>IF(N531="základní",J531,0)</f>
        <v>0</v>
      </c>
      <c r="BF531" s="147">
        <f>IF(N531="snížená",J531,0)</f>
        <v>0</v>
      </c>
      <c r="BG531" s="147">
        <f>IF(N531="zákl. přenesená",J531,0)</f>
        <v>0</v>
      </c>
      <c r="BH531" s="147">
        <f>IF(N531="sníž. přenesená",J531,0)</f>
        <v>0</v>
      </c>
      <c r="BI531" s="147">
        <f>IF(N531="nulová",J531,0)</f>
        <v>0</v>
      </c>
      <c r="BJ531" s="18" t="s">
        <v>77</v>
      </c>
      <c r="BK531" s="147">
        <f>ROUND(I531*H531,2)</f>
        <v>0</v>
      </c>
      <c r="BL531" s="18" t="s">
        <v>268</v>
      </c>
      <c r="BM531" s="146" t="s">
        <v>706</v>
      </c>
    </row>
    <row r="532" spans="1:65" s="14" customFormat="1">
      <c r="B532" s="155"/>
      <c r="D532" s="149" t="s">
        <v>148</v>
      </c>
      <c r="E532" s="156" t="s">
        <v>3</v>
      </c>
      <c r="F532" s="157" t="s">
        <v>701</v>
      </c>
      <c r="H532" s="158">
        <v>2</v>
      </c>
      <c r="L532" s="155"/>
      <c r="M532" s="159"/>
      <c r="N532" s="160"/>
      <c r="O532" s="160"/>
      <c r="P532" s="160"/>
      <c r="Q532" s="160"/>
      <c r="R532" s="160"/>
      <c r="S532" s="160"/>
      <c r="T532" s="161"/>
      <c r="AT532" s="156" t="s">
        <v>148</v>
      </c>
      <c r="AU532" s="156" t="s">
        <v>79</v>
      </c>
      <c r="AV532" s="14" t="s">
        <v>79</v>
      </c>
      <c r="AW532" s="14" t="s">
        <v>31</v>
      </c>
      <c r="AX532" s="14" t="s">
        <v>69</v>
      </c>
      <c r="AY532" s="156" t="s">
        <v>136</v>
      </c>
    </row>
    <row r="533" spans="1:65" s="15" customFormat="1">
      <c r="B533" s="162"/>
      <c r="D533" s="149" t="s">
        <v>148</v>
      </c>
      <c r="E533" s="163" t="s">
        <v>3</v>
      </c>
      <c r="F533" s="164" t="s">
        <v>151</v>
      </c>
      <c r="H533" s="165">
        <v>2</v>
      </c>
      <c r="L533" s="162"/>
      <c r="M533" s="166"/>
      <c r="N533" s="167"/>
      <c r="O533" s="167"/>
      <c r="P533" s="167"/>
      <c r="Q533" s="167"/>
      <c r="R533" s="167"/>
      <c r="S533" s="167"/>
      <c r="T533" s="168"/>
      <c r="AT533" s="163" t="s">
        <v>148</v>
      </c>
      <c r="AU533" s="163" t="s">
        <v>79</v>
      </c>
      <c r="AV533" s="15" t="s">
        <v>145</v>
      </c>
      <c r="AW533" s="15" t="s">
        <v>31</v>
      </c>
      <c r="AX533" s="15" t="s">
        <v>77</v>
      </c>
      <c r="AY533" s="163" t="s">
        <v>136</v>
      </c>
    </row>
    <row r="534" spans="1:65" s="2" customFormat="1" ht="24.2" customHeight="1">
      <c r="A534" s="30"/>
      <c r="B534" s="135"/>
      <c r="C534" s="176" t="s">
        <v>707</v>
      </c>
      <c r="D534" s="176" t="s">
        <v>394</v>
      </c>
      <c r="E534" s="177" t="s">
        <v>708</v>
      </c>
      <c r="F534" s="178" t="s">
        <v>709</v>
      </c>
      <c r="G534" s="179" t="s">
        <v>374</v>
      </c>
      <c r="H534" s="180">
        <v>1</v>
      </c>
      <c r="I534" s="181"/>
      <c r="J534" s="181">
        <f>ROUND(I534*H534,2)</f>
        <v>0</v>
      </c>
      <c r="K534" s="178" t="s">
        <v>3</v>
      </c>
      <c r="L534" s="182"/>
      <c r="M534" s="183" t="s">
        <v>3</v>
      </c>
      <c r="N534" s="184" t="s">
        <v>40</v>
      </c>
      <c r="O534" s="144">
        <v>0</v>
      </c>
      <c r="P534" s="144">
        <f>O534*H534</f>
        <v>0</v>
      </c>
      <c r="Q534" s="144">
        <v>1E-4</v>
      </c>
      <c r="R534" s="144">
        <f>Q534*H534</f>
        <v>1E-4</v>
      </c>
      <c r="S534" s="144">
        <v>0</v>
      </c>
      <c r="T534" s="145">
        <f>S534*H534</f>
        <v>0</v>
      </c>
      <c r="U534" s="30"/>
      <c r="V534" s="30"/>
      <c r="W534" s="30"/>
      <c r="X534" s="30"/>
      <c r="Y534" s="30"/>
      <c r="Z534" s="30"/>
      <c r="AA534" s="30"/>
      <c r="AB534" s="30"/>
      <c r="AC534" s="30"/>
      <c r="AD534" s="30"/>
      <c r="AE534" s="30"/>
      <c r="AR534" s="146" t="s">
        <v>197</v>
      </c>
      <c r="AT534" s="146" t="s">
        <v>394</v>
      </c>
      <c r="AU534" s="146" t="s">
        <v>79</v>
      </c>
      <c r="AY534" s="18" t="s">
        <v>136</v>
      </c>
      <c r="BE534" s="147">
        <f>IF(N534="základní",J534,0)</f>
        <v>0</v>
      </c>
      <c r="BF534" s="147">
        <f>IF(N534="snížená",J534,0)</f>
        <v>0</v>
      </c>
      <c r="BG534" s="147">
        <f>IF(N534="zákl. přenesená",J534,0)</f>
        <v>0</v>
      </c>
      <c r="BH534" s="147">
        <f>IF(N534="sníž. přenesená",J534,0)</f>
        <v>0</v>
      </c>
      <c r="BI534" s="147">
        <f>IF(N534="nulová",J534,0)</f>
        <v>0</v>
      </c>
      <c r="BJ534" s="18" t="s">
        <v>77</v>
      </c>
      <c r="BK534" s="147">
        <f>ROUND(I534*H534,2)</f>
        <v>0</v>
      </c>
      <c r="BL534" s="18" t="s">
        <v>145</v>
      </c>
      <c r="BM534" s="146" t="s">
        <v>710</v>
      </c>
    </row>
    <row r="535" spans="1:65" s="14" customFormat="1">
      <c r="B535" s="155"/>
      <c r="D535" s="149" t="s">
        <v>148</v>
      </c>
      <c r="E535" s="156" t="s">
        <v>3</v>
      </c>
      <c r="F535" s="157" t="s">
        <v>702</v>
      </c>
      <c r="H535" s="158">
        <v>1</v>
      </c>
      <c r="L535" s="155"/>
      <c r="M535" s="159"/>
      <c r="N535" s="160"/>
      <c r="O535" s="160"/>
      <c r="P535" s="160"/>
      <c r="Q535" s="160"/>
      <c r="R535" s="160"/>
      <c r="S535" s="160"/>
      <c r="T535" s="161"/>
      <c r="AT535" s="156" t="s">
        <v>148</v>
      </c>
      <c r="AU535" s="156" t="s">
        <v>79</v>
      </c>
      <c r="AV535" s="14" t="s">
        <v>79</v>
      </c>
      <c r="AW535" s="14" t="s">
        <v>31</v>
      </c>
      <c r="AX535" s="14" t="s">
        <v>77</v>
      </c>
      <c r="AY535" s="156" t="s">
        <v>136</v>
      </c>
    </row>
    <row r="536" spans="1:65" s="2" customFormat="1" ht="49.15" customHeight="1">
      <c r="A536" s="30"/>
      <c r="B536" s="135"/>
      <c r="C536" s="136" t="s">
        <v>711</v>
      </c>
      <c r="D536" s="136" t="s">
        <v>140</v>
      </c>
      <c r="E536" s="137" t="s">
        <v>712</v>
      </c>
      <c r="F536" s="138" t="s">
        <v>713</v>
      </c>
      <c r="G536" s="139" t="s">
        <v>374</v>
      </c>
      <c r="H536" s="140">
        <v>1</v>
      </c>
      <c r="I536" s="141"/>
      <c r="J536" s="141">
        <f>ROUND(I536*H536,2)</f>
        <v>0</v>
      </c>
      <c r="K536" s="138" t="s">
        <v>144</v>
      </c>
      <c r="L536" s="31"/>
      <c r="M536" s="142" t="s">
        <v>3</v>
      </c>
      <c r="N536" s="143" t="s">
        <v>40</v>
      </c>
      <c r="O536" s="144">
        <v>1.25</v>
      </c>
      <c r="P536" s="144">
        <f>O536*H536</f>
        <v>1.25</v>
      </c>
      <c r="Q536" s="144">
        <v>9.1E-4</v>
      </c>
      <c r="R536" s="144">
        <f>Q536*H536</f>
        <v>9.1E-4</v>
      </c>
      <c r="S536" s="144">
        <v>0</v>
      </c>
      <c r="T536" s="145">
        <f>S536*H536</f>
        <v>0</v>
      </c>
      <c r="U536" s="30"/>
      <c r="V536" s="30"/>
      <c r="W536" s="30"/>
      <c r="X536" s="30"/>
      <c r="Y536" s="30"/>
      <c r="Z536" s="30"/>
      <c r="AA536" s="30"/>
      <c r="AB536" s="30"/>
      <c r="AC536" s="30"/>
      <c r="AD536" s="30"/>
      <c r="AE536" s="30"/>
      <c r="AR536" s="146" t="s">
        <v>145</v>
      </c>
      <c r="AT536" s="146" t="s">
        <v>140</v>
      </c>
      <c r="AU536" s="146" t="s">
        <v>79</v>
      </c>
      <c r="AY536" s="18" t="s">
        <v>136</v>
      </c>
      <c r="BE536" s="147">
        <f>IF(N536="základní",J536,0)</f>
        <v>0</v>
      </c>
      <c r="BF536" s="147">
        <f>IF(N536="snížená",J536,0)</f>
        <v>0</v>
      </c>
      <c r="BG536" s="147">
        <f>IF(N536="zákl. přenesená",J536,0)</f>
        <v>0</v>
      </c>
      <c r="BH536" s="147">
        <f>IF(N536="sníž. přenesená",J536,0)</f>
        <v>0</v>
      </c>
      <c r="BI536" s="147">
        <f>IF(N536="nulová",J536,0)</f>
        <v>0</v>
      </c>
      <c r="BJ536" s="18" t="s">
        <v>77</v>
      </c>
      <c r="BK536" s="147">
        <f>ROUND(I536*H536,2)</f>
        <v>0</v>
      </c>
      <c r="BL536" s="18" t="s">
        <v>145</v>
      </c>
      <c r="BM536" s="146" t="s">
        <v>714</v>
      </c>
    </row>
    <row r="537" spans="1:65" s="14" customFormat="1">
      <c r="B537" s="155"/>
      <c r="D537" s="149" t="s">
        <v>148</v>
      </c>
      <c r="E537" s="156" t="s">
        <v>3</v>
      </c>
      <c r="F537" s="157" t="s">
        <v>715</v>
      </c>
      <c r="H537" s="158">
        <v>1</v>
      </c>
      <c r="L537" s="155"/>
      <c r="M537" s="159"/>
      <c r="N537" s="160"/>
      <c r="O537" s="160"/>
      <c r="P537" s="160"/>
      <c r="Q537" s="160"/>
      <c r="R537" s="160"/>
      <c r="S537" s="160"/>
      <c r="T537" s="161"/>
      <c r="AT537" s="156" t="s">
        <v>148</v>
      </c>
      <c r="AU537" s="156" t="s">
        <v>79</v>
      </c>
      <c r="AV537" s="14" t="s">
        <v>79</v>
      </c>
      <c r="AW537" s="14" t="s">
        <v>31</v>
      </c>
      <c r="AX537" s="14" t="s">
        <v>69</v>
      </c>
      <c r="AY537" s="156" t="s">
        <v>136</v>
      </c>
    </row>
    <row r="538" spans="1:65" s="15" customFormat="1">
      <c r="B538" s="162"/>
      <c r="D538" s="149" t="s">
        <v>148</v>
      </c>
      <c r="E538" s="163" t="s">
        <v>3</v>
      </c>
      <c r="F538" s="164" t="s">
        <v>151</v>
      </c>
      <c r="H538" s="165">
        <v>1</v>
      </c>
      <c r="L538" s="162"/>
      <c r="M538" s="166"/>
      <c r="N538" s="167"/>
      <c r="O538" s="167"/>
      <c r="P538" s="167"/>
      <c r="Q538" s="167"/>
      <c r="R538" s="167"/>
      <c r="S538" s="167"/>
      <c r="T538" s="168"/>
      <c r="AT538" s="163" t="s">
        <v>148</v>
      </c>
      <c r="AU538" s="163" t="s">
        <v>79</v>
      </c>
      <c r="AV538" s="15" t="s">
        <v>145</v>
      </c>
      <c r="AW538" s="15" t="s">
        <v>31</v>
      </c>
      <c r="AX538" s="15" t="s">
        <v>77</v>
      </c>
      <c r="AY538" s="163" t="s">
        <v>136</v>
      </c>
    </row>
    <row r="539" spans="1:65" s="2" customFormat="1" ht="24.2" customHeight="1">
      <c r="A539" s="30"/>
      <c r="B539" s="135"/>
      <c r="C539" s="176" t="s">
        <v>716</v>
      </c>
      <c r="D539" s="176" t="s">
        <v>394</v>
      </c>
      <c r="E539" s="177" t="s">
        <v>717</v>
      </c>
      <c r="F539" s="178" t="s">
        <v>718</v>
      </c>
      <c r="G539" s="179" t="s">
        <v>374</v>
      </c>
      <c r="H539" s="180">
        <v>1</v>
      </c>
      <c r="I539" s="181"/>
      <c r="J539" s="181">
        <f>ROUND(I539*H539,2)</f>
        <v>0</v>
      </c>
      <c r="K539" s="178" t="s">
        <v>3</v>
      </c>
      <c r="L539" s="182"/>
      <c r="M539" s="183" t="s">
        <v>3</v>
      </c>
      <c r="N539" s="184" t="s">
        <v>40</v>
      </c>
      <c r="O539" s="144">
        <v>0</v>
      </c>
      <c r="P539" s="144">
        <f>O539*H539</f>
        <v>0</v>
      </c>
      <c r="Q539" s="144">
        <v>0</v>
      </c>
      <c r="R539" s="144">
        <f>Q539*H539</f>
        <v>0</v>
      </c>
      <c r="S539" s="144">
        <v>0</v>
      </c>
      <c r="T539" s="145">
        <f>S539*H539</f>
        <v>0</v>
      </c>
      <c r="U539" s="30"/>
      <c r="V539" s="30"/>
      <c r="W539" s="30"/>
      <c r="X539" s="30"/>
      <c r="Y539" s="30"/>
      <c r="Z539" s="30"/>
      <c r="AA539" s="30"/>
      <c r="AB539" s="30"/>
      <c r="AC539" s="30"/>
      <c r="AD539" s="30"/>
      <c r="AE539" s="30"/>
      <c r="AR539" s="146" t="s">
        <v>197</v>
      </c>
      <c r="AT539" s="146" t="s">
        <v>394</v>
      </c>
      <c r="AU539" s="146" t="s">
        <v>79</v>
      </c>
      <c r="AY539" s="18" t="s">
        <v>136</v>
      </c>
      <c r="BE539" s="147">
        <f>IF(N539="základní",J539,0)</f>
        <v>0</v>
      </c>
      <c r="BF539" s="147">
        <f>IF(N539="snížená",J539,0)</f>
        <v>0</v>
      </c>
      <c r="BG539" s="147">
        <f>IF(N539="zákl. přenesená",J539,0)</f>
        <v>0</v>
      </c>
      <c r="BH539" s="147">
        <f>IF(N539="sníž. přenesená",J539,0)</f>
        <v>0</v>
      </c>
      <c r="BI539" s="147">
        <f>IF(N539="nulová",J539,0)</f>
        <v>0</v>
      </c>
      <c r="BJ539" s="18" t="s">
        <v>77</v>
      </c>
      <c r="BK539" s="147">
        <f>ROUND(I539*H539,2)</f>
        <v>0</v>
      </c>
      <c r="BL539" s="18" t="s">
        <v>145</v>
      </c>
      <c r="BM539" s="146" t="s">
        <v>719</v>
      </c>
    </row>
    <row r="540" spans="1:65" s="14" customFormat="1">
      <c r="B540" s="155"/>
      <c r="D540" s="149" t="s">
        <v>148</v>
      </c>
      <c r="E540" s="156" t="s">
        <v>3</v>
      </c>
      <c r="F540" s="157" t="s">
        <v>715</v>
      </c>
      <c r="H540" s="158">
        <v>1</v>
      </c>
      <c r="L540" s="155"/>
      <c r="M540" s="159"/>
      <c r="N540" s="160"/>
      <c r="O540" s="160"/>
      <c r="P540" s="160"/>
      <c r="Q540" s="160"/>
      <c r="R540" s="160"/>
      <c r="S540" s="160"/>
      <c r="T540" s="161"/>
      <c r="AT540" s="156" t="s">
        <v>148</v>
      </c>
      <c r="AU540" s="156" t="s">
        <v>79</v>
      </c>
      <c r="AV540" s="14" t="s">
        <v>79</v>
      </c>
      <c r="AW540" s="14" t="s">
        <v>31</v>
      </c>
      <c r="AX540" s="14" t="s">
        <v>69</v>
      </c>
      <c r="AY540" s="156" t="s">
        <v>136</v>
      </c>
    </row>
    <row r="541" spans="1:65" s="15" customFormat="1">
      <c r="B541" s="162"/>
      <c r="D541" s="149" t="s">
        <v>148</v>
      </c>
      <c r="E541" s="163" t="s">
        <v>3</v>
      </c>
      <c r="F541" s="164" t="s">
        <v>151</v>
      </c>
      <c r="H541" s="165">
        <v>1</v>
      </c>
      <c r="L541" s="162"/>
      <c r="M541" s="166"/>
      <c r="N541" s="167"/>
      <c r="O541" s="167"/>
      <c r="P541" s="167"/>
      <c r="Q541" s="167"/>
      <c r="R541" s="167"/>
      <c r="S541" s="167"/>
      <c r="T541" s="168"/>
      <c r="AT541" s="163" t="s">
        <v>148</v>
      </c>
      <c r="AU541" s="163" t="s">
        <v>79</v>
      </c>
      <c r="AV541" s="15" t="s">
        <v>145</v>
      </c>
      <c r="AW541" s="15" t="s">
        <v>31</v>
      </c>
      <c r="AX541" s="15" t="s">
        <v>77</v>
      </c>
      <c r="AY541" s="163" t="s">
        <v>136</v>
      </c>
    </row>
    <row r="542" spans="1:65" s="2" customFormat="1" ht="14.45" customHeight="1">
      <c r="A542" s="30"/>
      <c r="B542" s="135"/>
      <c r="C542" s="136" t="s">
        <v>720</v>
      </c>
      <c r="D542" s="136" t="s">
        <v>140</v>
      </c>
      <c r="E542" s="137" t="s">
        <v>721</v>
      </c>
      <c r="F542" s="138" t="s">
        <v>722</v>
      </c>
      <c r="G542" s="139" t="s">
        <v>723</v>
      </c>
      <c r="H542" s="140">
        <v>2</v>
      </c>
      <c r="I542" s="141"/>
      <c r="J542" s="141">
        <f>ROUND(I542*H542,2)</f>
        <v>0</v>
      </c>
      <c r="K542" s="138" t="s">
        <v>3</v>
      </c>
      <c r="L542" s="31"/>
      <c r="M542" s="142" t="s">
        <v>3</v>
      </c>
      <c r="N542" s="143" t="s">
        <v>40</v>
      </c>
      <c r="O542" s="144">
        <v>0</v>
      </c>
      <c r="P542" s="144">
        <f>O542*H542</f>
        <v>0</v>
      </c>
      <c r="Q542" s="144">
        <v>3.5000000000000001E-3</v>
      </c>
      <c r="R542" s="144">
        <f>Q542*H542</f>
        <v>7.0000000000000001E-3</v>
      </c>
      <c r="S542" s="144">
        <v>0</v>
      </c>
      <c r="T542" s="145">
        <f>S542*H542</f>
        <v>0</v>
      </c>
      <c r="U542" s="30"/>
      <c r="V542" s="30"/>
      <c r="W542" s="30"/>
      <c r="X542" s="30"/>
      <c r="Y542" s="30"/>
      <c r="Z542" s="30"/>
      <c r="AA542" s="30"/>
      <c r="AB542" s="30"/>
      <c r="AC542" s="30"/>
      <c r="AD542" s="30"/>
      <c r="AE542" s="30"/>
      <c r="AR542" s="146" t="s">
        <v>145</v>
      </c>
      <c r="AT542" s="146" t="s">
        <v>140</v>
      </c>
      <c r="AU542" s="146" t="s">
        <v>79</v>
      </c>
      <c r="AY542" s="18" t="s">
        <v>136</v>
      </c>
      <c r="BE542" s="147">
        <f>IF(N542="základní",J542,0)</f>
        <v>0</v>
      </c>
      <c r="BF542" s="147">
        <f>IF(N542="snížená",J542,0)</f>
        <v>0</v>
      </c>
      <c r="BG542" s="147">
        <f>IF(N542="zákl. přenesená",J542,0)</f>
        <v>0</v>
      </c>
      <c r="BH542" s="147">
        <f>IF(N542="sníž. přenesená",J542,0)</f>
        <v>0</v>
      </c>
      <c r="BI542" s="147">
        <f>IF(N542="nulová",J542,0)</f>
        <v>0</v>
      </c>
      <c r="BJ542" s="18" t="s">
        <v>77</v>
      </c>
      <c r="BK542" s="147">
        <f>ROUND(I542*H542,2)</f>
        <v>0</v>
      </c>
      <c r="BL542" s="18" t="s">
        <v>145</v>
      </c>
      <c r="BM542" s="146" t="s">
        <v>724</v>
      </c>
    </row>
    <row r="543" spans="1:65" s="14" customFormat="1">
      <c r="B543" s="155"/>
      <c r="D543" s="149" t="s">
        <v>148</v>
      </c>
      <c r="E543" s="156" t="s">
        <v>3</v>
      </c>
      <c r="F543" s="157" t="s">
        <v>725</v>
      </c>
      <c r="H543" s="158">
        <v>2</v>
      </c>
      <c r="L543" s="155"/>
      <c r="M543" s="159"/>
      <c r="N543" s="160"/>
      <c r="O543" s="160"/>
      <c r="P543" s="160"/>
      <c r="Q543" s="160"/>
      <c r="R543" s="160"/>
      <c r="S543" s="160"/>
      <c r="T543" s="161"/>
      <c r="AT543" s="156" t="s">
        <v>148</v>
      </c>
      <c r="AU543" s="156" t="s">
        <v>79</v>
      </c>
      <c r="AV543" s="14" t="s">
        <v>79</v>
      </c>
      <c r="AW543" s="14" t="s">
        <v>31</v>
      </c>
      <c r="AX543" s="14" t="s">
        <v>69</v>
      </c>
      <c r="AY543" s="156" t="s">
        <v>136</v>
      </c>
    </row>
    <row r="544" spans="1:65" s="15" customFormat="1">
      <c r="B544" s="162"/>
      <c r="D544" s="149" t="s">
        <v>148</v>
      </c>
      <c r="E544" s="163" t="s">
        <v>3</v>
      </c>
      <c r="F544" s="164" t="s">
        <v>151</v>
      </c>
      <c r="H544" s="165">
        <v>2</v>
      </c>
      <c r="L544" s="162"/>
      <c r="M544" s="166"/>
      <c r="N544" s="167"/>
      <c r="O544" s="167"/>
      <c r="P544" s="167"/>
      <c r="Q544" s="167"/>
      <c r="R544" s="167"/>
      <c r="S544" s="167"/>
      <c r="T544" s="168"/>
      <c r="AT544" s="163" t="s">
        <v>148</v>
      </c>
      <c r="AU544" s="163" t="s">
        <v>79</v>
      </c>
      <c r="AV544" s="15" t="s">
        <v>145</v>
      </c>
      <c r="AW544" s="15" t="s">
        <v>31</v>
      </c>
      <c r="AX544" s="15" t="s">
        <v>77</v>
      </c>
      <c r="AY544" s="163" t="s">
        <v>136</v>
      </c>
    </row>
    <row r="545" spans="1:65" s="12" customFormat="1" ht="22.9" customHeight="1">
      <c r="B545" s="123"/>
      <c r="D545" s="124" t="s">
        <v>68</v>
      </c>
      <c r="E545" s="133" t="s">
        <v>227</v>
      </c>
      <c r="F545" s="133" t="s">
        <v>726</v>
      </c>
      <c r="J545" s="134">
        <f>BK545</f>
        <v>0</v>
      </c>
      <c r="L545" s="123"/>
      <c r="M545" s="127"/>
      <c r="N545" s="128"/>
      <c r="O545" s="128"/>
      <c r="P545" s="129">
        <v>0</v>
      </c>
      <c r="Q545" s="128"/>
      <c r="R545" s="129">
        <v>0</v>
      </c>
      <c r="S545" s="128"/>
      <c r="T545" s="130">
        <v>0</v>
      </c>
      <c r="AR545" s="124" t="s">
        <v>77</v>
      </c>
      <c r="AT545" s="131" t="s">
        <v>68</v>
      </c>
      <c r="AU545" s="131" t="s">
        <v>77</v>
      </c>
      <c r="AY545" s="124" t="s">
        <v>136</v>
      </c>
      <c r="BK545" s="132">
        <v>0</v>
      </c>
    </row>
    <row r="546" spans="1:65" s="12" customFormat="1" ht="22.9" customHeight="1">
      <c r="B546" s="123"/>
      <c r="D546" s="124" t="s">
        <v>68</v>
      </c>
      <c r="E546" s="133" t="s">
        <v>707</v>
      </c>
      <c r="F546" s="133" t="s">
        <v>727</v>
      </c>
      <c r="J546" s="134">
        <f>BK546</f>
        <v>0</v>
      </c>
      <c r="L546" s="123"/>
      <c r="M546" s="127"/>
      <c r="N546" s="128"/>
      <c r="O546" s="128"/>
      <c r="P546" s="129">
        <f>SUM(P547:P554)</f>
        <v>26.234788999999999</v>
      </c>
      <c r="Q546" s="128"/>
      <c r="R546" s="129">
        <f>SUM(R547:R554)</f>
        <v>0</v>
      </c>
      <c r="S546" s="128"/>
      <c r="T546" s="130">
        <f>SUM(T547:T554)</f>
        <v>0</v>
      </c>
      <c r="AR546" s="124" t="s">
        <v>77</v>
      </c>
      <c r="AT546" s="131" t="s">
        <v>68</v>
      </c>
      <c r="AU546" s="131" t="s">
        <v>77</v>
      </c>
      <c r="AY546" s="124" t="s">
        <v>136</v>
      </c>
      <c r="BK546" s="132">
        <f>SUM(BK547:BK554)</f>
        <v>0</v>
      </c>
    </row>
    <row r="547" spans="1:65" s="2" customFormat="1" ht="24.2" customHeight="1">
      <c r="A547" s="30"/>
      <c r="B547" s="135"/>
      <c r="C547" s="136" t="s">
        <v>728</v>
      </c>
      <c r="D547" s="136" t="s">
        <v>140</v>
      </c>
      <c r="E547" s="137" t="s">
        <v>729</v>
      </c>
      <c r="F547" s="138" t="s">
        <v>730</v>
      </c>
      <c r="G547" s="139" t="s">
        <v>300</v>
      </c>
      <c r="H547" s="140">
        <v>25.733000000000001</v>
      </c>
      <c r="I547" s="141"/>
      <c r="J547" s="141">
        <f>ROUND(I547*H547,2)</f>
        <v>0</v>
      </c>
      <c r="K547" s="138" t="s">
        <v>144</v>
      </c>
      <c r="L547" s="31"/>
      <c r="M547" s="142" t="s">
        <v>3</v>
      </c>
      <c r="N547" s="143" t="s">
        <v>40</v>
      </c>
      <c r="O547" s="144">
        <v>0.125</v>
      </c>
      <c r="P547" s="144">
        <f>O547*H547</f>
        <v>3.2166250000000001</v>
      </c>
      <c r="Q547" s="144">
        <v>0</v>
      </c>
      <c r="R547" s="144">
        <f>Q547*H547</f>
        <v>0</v>
      </c>
      <c r="S547" s="144">
        <v>0</v>
      </c>
      <c r="T547" s="145">
        <f>S547*H547</f>
        <v>0</v>
      </c>
      <c r="U547" s="30"/>
      <c r="V547" s="30"/>
      <c r="W547" s="30"/>
      <c r="X547" s="30"/>
      <c r="Y547" s="30"/>
      <c r="Z547" s="30"/>
      <c r="AA547" s="30"/>
      <c r="AB547" s="30"/>
      <c r="AC547" s="30"/>
      <c r="AD547" s="30"/>
      <c r="AE547" s="30"/>
      <c r="AR547" s="146" t="s">
        <v>145</v>
      </c>
      <c r="AT547" s="146" t="s">
        <v>140</v>
      </c>
      <c r="AU547" s="146" t="s">
        <v>79</v>
      </c>
      <c r="AY547" s="18" t="s">
        <v>136</v>
      </c>
      <c r="BE547" s="147">
        <f>IF(N547="základní",J547,0)</f>
        <v>0</v>
      </c>
      <c r="BF547" s="147">
        <f>IF(N547="snížená",J547,0)</f>
        <v>0</v>
      </c>
      <c r="BG547" s="147">
        <f>IF(N547="zákl. přenesená",J547,0)</f>
        <v>0</v>
      </c>
      <c r="BH547" s="147">
        <f>IF(N547="sníž. přenesená",J547,0)</f>
        <v>0</v>
      </c>
      <c r="BI547" s="147">
        <f>IF(N547="nulová",J547,0)</f>
        <v>0</v>
      </c>
      <c r="BJ547" s="18" t="s">
        <v>77</v>
      </c>
      <c r="BK547" s="147">
        <f>ROUND(I547*H547,2)</f>
        <v>0</v>
      </c>
      <c r="BL547" s="18" t="s">
        <v>145</v>
      </c>
      <c r="BM547" s="146" t="s">
        <v>731</v>
      </c>
    </row>
    <row r="548" spans="1:65" s="2" customFormat="1" ht="37.9" customHeight="1">
      <c r="A548" s="30"/>
      <c r="B548" s="135"/>
      <c r="C548" s="136" t="s">
        <v>732</v>
      </c>
      <c r="D548" s="136" t="s">
        <v>140</v>
      </c>
      <c r="E548" s="137" t="s">
        <v>733</v>
      </c>
      <c r="F548" s="138" t="s">
        <v>734</v>
      </c>
      <c r="G548" s="139" t="s">
        <v>300</v>
      </c>
      <c r="H548" s="140">
        <v>463.19400000000002</v>
      </c>
      <c r="I548" s="141"/>
      <c r="J548" s="141">
        <f>ROUND(I548*H548,2)</f>
        <v>0</v>
      </c>
      <c r="K548" s="138" t="s">
        <v>144</v>
      </c>
      <c r="L548" s="31"/>
      <c r="M548" s="142" t="s">
        <v>3</v>
      </c>
      <c r="N548" s="143" t="s">
        <v>40</v>
      </c>
      <c r="O548" s="144">
        <v>6.0000000000000001E-3</v>
      </c>
      <c r="P548" s="144">
        <f>O548*H548</f>
        <v>2.7791640000000002</v>
      </c>
      <c r="Q548" s="144">
        <v>0</v>
      </c>
      <c r="R548" s="144">
        <f>Q548*H548</f>
        <v>0</v>
      </c>
      <c r="S548" s="144">
        <v>0</v>
      </c>
      <c r="T548" s="145">
        <f>S548*H548</f>
        <v>0</v>
      </c>
      <c r="U548" s="30"/>
      <c r="V548" s="30"/>
      <c r="W548" s="30"/>
      <c r="X548" s="30"/>
      <c r="Y548" s="30"/>
      <c r="Z548" s="30"/>
      <c r="AA548" s="30"/>
      <c r="AB548" s="30"/>
      <c r="AC548" s="30"/>
      <c r="AD548" s="30"/>
      <c r="AE548" s="30"/>
      <c r="AR548" s="146" t="s">
        <v>145</v>
      </c>
      <c r="AT548" s="146" t="s">
        <v>140</v>
      </c>
      <c r="AU548" s="146" t="s">
        <v>79</v>
      </c>
      <c r="AY548" s="18" t="s">
        <v>136</v>
      </c>
      <c r="BE548" s="147">
        <f>IF(N548="základní",J548,0)</f>
        <v>0</v>
      </c>
      <c r="BF548" s="147">
        <f>IF(N548="snížená",J548,0)</f>
        <v>0</v>
      </c>
      <c r="BG548" s="147">
        <f>IF(N548="zákl. přenesená",J548,0)</f>
        <v>0</v>
      </c>
      <c r="BH548" s="147">
        <f>IF(N548="sníž. přenesená",J548,0)</f>
        <v>0</v>
      </c>
      <c r="BI548" s="147">
        <f>IF(N548="nulová",J548,0)</f>
        <v>0</v>
      </c>
      <c r="BJ548" s="18" t="s">
        <v>77</v>
      </c>
      <c r="BK548" s="147">
        <f>ROUND(I548*H548,2)</f>
        <v>0</v>
      </c>
      <c r="BL548" s="18" t="s">
        <v>145</v>
      </c>
      <c r="BM548" s="146" t="s">
        <v>735</v>
      </c>
    </row>
    <row r="549" spans="1:65" s="14" customFormat="1">
      <c r="B549" s="155"/>
      <c r="D549" s="149" t="s">
        <v>148</v>
      </c>
      <c r="E549" s="156" t="s">
        <v>3</v>
      </c>
      <c r="F549" s="157" t="s">
        <v>736</v>
      </c>
      <c r="H549" s="158">
        <v>463.19400000000002</v>
      </c>
      <c r="L549" s="155"/>
      <c r="M549" s="159"/>
      <c r="N549" s="160"/>
      <c r="O549" s="160"/>
      <c r="P549" s="160"/>
      <c r="Q549" s="160"/>
      <c r="R549" s="160"/>
      <c r="S549" s="160"/>
      <c r="T549" s="161"/>
      <c r="AT549" s="156" t="s">
        <v>148</v>
      </c>
      <c r="AU549" s="156" t="s">
        <v>79</v>
      </c>
      <c r="AV549" s="14" t="s">
        <v>79</v>
      </c>
      <c r="AW549" s="14" t="s">
        <v>31</v>
      </c>
      <c r="AX549" s="14" t="s">
        <v>69</v>
      </c>
      <c r="AY549" s="156" t="s">
        <v>136</v>
      </c>
    </row>
    <row r="550" spans="1:65" s="15" customFormat="1">
      <c r="B550" s="162"/>
      <c r="D550" s="149" t="s">
        <v>148</v>
      </c>
      <c r="E550" s="163" t="s">
        <v>3</v>
      </c>
      <c r="F550" s="164" t="s">
        <v>151</v>
      </c>
      <c r="H550" s="165">
        <v>463.19400000000002</v>
      </c>
      <c r="L550" s="162"/>
      <c r="M550" s="166"/>
      <c r="N550" s="167"/>
      <c r="O550" s="167"/>
      <c r="P550" s="167"/>
      <c r="Q550" s="167"/>
      <c r="R550" s="167"/>
      <c r="S550" s="167"/>
      <c r="T550" s="168"/>
      <c r="AT550" s="163" t="s">
        <v>148</v>
      </c>
      <c r="AU550" s="163" t="s">
        <v>79</v>
      </c>
      <c r="AV550" s="15" t="s">
        <v>145</v>
      </c>
      <c r="AW550" s="15" t="s">
        <v>31</v>
      </c>
      <c r="AX550" s="15" t="s">
        <v>77</v>
      </c>
      <c r="AY550" s="163" t="s">
        <v>136</v>
      </c>
    </row>
    <row r="551" spans="1:65" s="2" customFormat="1" ht="24.2" customHeight="1">
      <c r="A551" s="30"/>
      <c r="B551" s="135"/>
      <c r="C551" s="136" t="s">
        <v>737</v>
      </c>
      <c r="D551" s="136" t="s">
        <v>140</v>
      </c>
      <c r="E551" s="137" t="s">
        <v>738</v>
      </c>
      <c r="F551" s="138" t="s">
        <v>739</v>
      </c>
      <c r="G551" s="139" t="s">
        <v>300</v>
      </c>
      <c r="H551" s="140">
        <v>25.733000000000001</v>
      </c>
      <c r="I551" s="141"/>
      <c r="J551" s="141">
        <f>ROUND(I551*H551,2)</f>
        <v>0</v>
      </c>
      <c r="K551" s="138" t="s">
        <v>3</v>
      </c>
      <c r="L551" s="31"/>
      <c r="M551" s="142" t="s">
        <v>3</v>
      </c>
      <c r="N551" s="143" t="s">
        <v>40</v>
      </c>
      <c r="O551" s="144">
        <v>0</v>
      </c>
      <c r="P551" s="144">
        <f>O551*H551</f>
        <v>0</v>
      </c>
      <c r="Q551" s="144">
        <v>0</v>
      </c>
      <c r="R551" s="144">
        <f>Q551*H551</f>
        <v>0</v>
      </c>
      <c r="S551" s="144">
        <v>0</v>
      </c>
      <c r="T551" s="145">
        <f>S551*H551</f>
        <v>0</v>
      </c>
      <c r="U551" s="30"/>
      <c r="V551" s="30"/>
      <c r="W551" s="30"/>
      <c r="X551" s="30"/>
      <c r="Y551" s="30"/>
      <c r="Z551" s="30"/>
      <c r="AA551" s="30"/>
      <c r="AB551" s="30"/>
      <c r="AC551" s="30"/>
      <c r="AD551" s="30"/>
      <c r="AE551" s="30"/>
      <c r="AR551" s="146" t="s">
        <v>145</v>
      </c>
      <c r="AT551" s="146" t="s">
        <v>140</v>
      </c>
      <c r="AU551" s="146" t="s">
        <v>79</v>
      </c>
      <c r="AY551" s="18" t="s">
        <v>136</v>
      </c>
      <c r="BE551" s="147">
        <f>IF(N551="základní",J551,0)</f>
        <v>0</v>
      </c>
      <c r="BF551" s="147">
        <f>IF(N551="snížená",J551,0)</f>
        <v>0</v>
      </c>
      <c r="BG551" s="147">
        <f>IF(N551="zákl. přenesená",J551,0)</f>
        <v>0</v>
      </c>
      <c r="BH551" s="147">
        <f>IF(N551="sníž. přenesená",J551,0)</f>
        <v>0</v>
      </c>
      <c r="BI551" s="147">
        <f>IF(N551="nulová",J551,0)</f>
        <v>0</v>
      </c>
      <c r="BJ551" s="18" t="s">
        <v>77</v>
      </c>
      <c r="BK551" s="147">
        <f>ROUND(I551*H551,2)</f>
        <v>0</v>
      </c>
      <c r="BL551" s="18" t="s">
        <v>145</v>
      </c>
      <c r="BM551" s="146" t="s">
        <v>740</v>
      </c>
    </row>
    <row r="552" spans="1:65" s="14" customFormat="1">
      <c r="B552" s="155"/>
      <c r="D552" s="149" t="s">
        <v>148</v>
      </c>
      <c r="E552" s="156" t="s">
        <v>3</v>
      </c>
      <c r="F552" s="157" t="s">
        <v>741</v>
      </c>
      <c r="H552" s="158">
        <v>25.733000000000001</v>
      </c>
      <c r="L552" s="155"/>
      <c r="M552" s="159"/>
      <c r="N552" s="160"/>
      <c r="O552" s="160"/>
      <c r="P552" s="160"/>
      <c r="Q552" s="160"/>
      <c r="R552" s="160"/>
      <c r="S552" s="160"/>
      <c r="T552" s="161"/>
      <c r="AT552" s="156" t="s">
        <v>148</v>
      </c>
      <c r="AU552" s="156" t="s">
        <v>79</v>
      </c>
      <c r="AV552" s="14" t="s">
        <v>79</v>
      </c>
      <c r="AW552" s="14" t="s">
        <v>31</v>
      </c>
      <c r="AX552" s="14" t="s">
        <v>69</v>
      </c>
      <c r="AY552" s="156" t="s">
        <v>136</v>
      </c>
    </row>
    <row r="553" spans="1:65" s="15" customFormat="1">
      <c r="B553" s="162"/>
      <c r="D553" s="149" t="s">
        <v>148</v>
      </c>
      <c r="E553" s="163" t="s">
        <v>3</v>
      </c>
      <c r="F553" s="164" t="s">
        <v>151</v>
      </c>
      <c r="H553" s="165">
        <v>25.733000000000001</v>
      </c>
      <c r="L553" s="162"/>
      <c r="M553" s="166"/>
      <c r="N553" s="167"/>
      <c r="O553" s="167"/>
      <c r="P553" s="167"/>
      <c r="Q553" s="167"/>
      <c r="R553" s="167"/>
      <c r="S553" s="167"/>
      <c r="T553" s="168"/>
      <c r="AT553" s="163" t="s">
        <v>148</v>
      </c>
      <c r="AU553" s="163" t="s">
        <v>79</v>
      </c>
      <c r="AV553" s="15" t="s">
        <v>145</v>
      </c>
      <c r="AW553" s="15" t="s">
        <v>31</v>
      </c>
      <c r="AX553" s="15" t="s">
        <v>77</v>
      </c>
      <c r="AY553" s="163" t="s">
        <v>136</v>
      </c>
    </row>
    <row r="554" spans="1:65" s="2" customFormat="1" ht="49.15" customHeight="1">
      <c r="A554" s="30"/>
      <c r="B554" s="135"/>
      <c r="C554" s="136" t="s">
        <v>742</v>
      </c>
      <c r="D554" s="136" t="s">
        <v>140</v>
      </c>
      <c r="E554" s="137" t="s">
        <v>743</v>
      </c>
      <c r="F554" s="138" t="s">
        <v>744</v>
      </c>
      <c r="G554" s="139" t="s">
        <v>300</v>
      </c>
      <c r="H554" s="140">
        <v>13.675000000000001</v>
      </c>
      <c r="I554" s="141"/>
      <c r="J554" s="141">
        <f>ROUND(I554*H554,2)</f>
        <v>0</v>
      </c>
      <c r="K554" s="138" t="s">
        <v>144</v>
      </c>
      <c r="L554" s="31"/>
      <c r="M554" s="142" t="s">
        <v>3</v>
      </c>
      <c r="N554" s="143" t="s">
        <v>40</v>
      </c>
      <c r="O554" s="144">
        <v>1.48</v>
      </c>
      <c r="P554" s="144">
        <f>O554*H554</f>
        <v>20.239000000000001</v>
      </c>
      <c r="Q554" s="144">
        <v>0</v>
      </c>
      <c r="R554" s="144">
        <f>Q554*H554</f>
        <v>0</v>
      </c>
      <c r="S554" s="144">
        <v>0</v>
      </c>
      <c r="T554" s="145">
        <f>S554*H554</f>
        <v>0</v>
      </c>
      <c r="U554" s="30"/>
      <c r="V554" s="30"/>
      <c r="W554" s="30"/>
      <c r="X554" s="30"/>
      <c r="Y554" s="30"/>
      <c r="Z554" s="30"/>
      <c r="AA554" s="30"/>
      <c r="AB554" s="30"/>
      <c r="AC554" s="30"/>
      <c r="AD554" s="30"/>
      <c r="AE554" s="30"/>
      <c r="AR554" s="146" t="s">
        <v>145</v>
      </c>
      <c r="AT554" s="146" t="s">
        <v>140</v>
      </c>
      <c r="AU554" s="146" t="s">
        <v>79</v>
      </c>
      <c r="AY554" s="18" t="s">
        <v>136</v>
      </c>
      <c r="BE554" s="147">
        <f>IF(N554="základní",J554,0)</f>
        <v>0</v>
      </c>
      <c r="BF554" s="147">
        <f>IF(N554="snížená",J554,0)</f>
        <v>0</v>
      </c>
      <c r="BG554" s="147">
        <f>IF(N554="zákl. přenesená",J554,0)</f>
        <v>0</v>
      </c>
      <c r="BH554" s="147">
        <f>IF(N554="sníž. přenesená",J554,0)</f>
        <v>0</v>
      </c>
      <c r="BI554" s="147">
        <f>IF(N554="nulová",J554,0)</f>
        <v>0</v>
      </c>
      <c r="BJ554" s="18" t="s">
        <v>77</v>
      </c>
      <c r="BK554" s="147">
        <f>ROUND(I554*H554,2)</f>
        <v>0</v>
      </c>
      <c r="BL554" s="18" t="s">
        <v>145</v>
      </c>
      <c r="BM554" s="146" t="s">
        <v>745</v>
      </c>
    </row>
    <row r="555" spans="1:65" s="12" customFormat="1" ht="25.9" customHeight="1">
      <c r="B555" s="123"/>
      <c r="D555" s="124" t="s">
        <v>68</v>
      </c>
      <c r="E555" s="125" t="s">
        <v>746</v>
      </c>
      <c r="F555" s="125" t="s">
        <v>747</v>
      </c>
      <c r="J555" s="126">
        <f>BK555</f>
        <v>0</v>
      </c>
      <c r="L555" s="123"/>
      <c r="M555" s="127"/>
      <c r="N555" s="128"/>
      <c r="O555" s="128"/>
      <c r="P555" s="129">
        <f>P556+P569+P573</f>
        <v>0</v>
      </c>
      <c r="Q555" s="128"/>
      <c r="R555" s="129">
        <f>R556+R569+R573</f>
        <v>0</v>
      </c>
      <c r="S555" s="128"/>
      <c r="T555" s="130">
        <f>T556+T569+T573</f>
        <v>0</v>
      </c>
      <c r="AR555" s="124" t="s">
        <v>172</v>
      </c>
      <c r="AT555" s="131" t="s">
        <v>68</v>
      </c>
      <c r="AU555" s="131" t="s">
        <v>69</v>
      </c>
      <c r="AY555" s="124" t="s">
        <v>136</v>
      </c>
      <c r="BK555" s="132">
        <f>BK556+BK569+BK573</f>
        <v>0</v>
      </c>
    </row>
    <row r="556" spans="1:65" s="12" customFormat="1" ht="22.9" customHeight="1">
      <c r="B556" s="123"/>
      <c r="D556" s="124" t="s">
        <v>68</v>
      </c>
      <c r="E556" s="133" t="s">
        <v>748</v>
      </c>
      <c r="F556" s="133" t="s">
        <v>749</v>
      </c>
      <c r="J556" s="134">
        <f>BK556</f>
        <v>0</v>
      </c>
      <c r="L556" s="123"/>
      <c r="M556" s="127"/>
      <c r="N556" s="128"/>
      <c r="O556" s="128"/>
      <c r="P556" s="129">
        <f>SUM(P557:P568)</f>
        <v>0</v>
      </c>
      <c r="Q556" s="128"/>
      <c r="R556" s="129">
        <f>SUM(R557:R568)</f>
        <v>0</v>
      </c>
      <c r="S556" s="128"/>
      <c r="T556" s="130">
        <f>SUM(T557:T568)</f>
        <v>0</v>
      </c>
      <c r="AR556" s="124" t="s">
        <v>172</v>
      </c>
      <c r="AT556" s="131" t="s">
        <v>68</v>
      </c>
      <c r="AU556" s="131" t="s">
        <v>77</v>
      </c>
      <c r="AY556" s="124" t="s">
        <v>136</v>
      </c>
      <c r="BK556" s="132">
        <f>SUM(BK557:BK568)</f>
        <v>0</v>
      </c>
    </row>
    <row r="557" spans="1:65" s="2" customFormat="1" ht="14.45" customHeight="1">
      <c r="A557" s="30"/>
      <c r="B557" s="135"/>
      <c r="C557" s="136" t="s">
        <v>750</v>
      </c>
      <c r="D557" s="136" t="s">
        <v>140</v>
      </c>
      <c r="E557" s="137" t="s">
        <v>751</v>
      </c>
      <c r="F557" s="138" t="s">
        <v>752</v>
      </c>
      <c r="G557" s="139" t="s">
        <v>1237</v>
      </c>
      <c r="H557" s="140">
        <v>1</v>
      </c>
      <c r="I557" s="141"/>
      <c r="J557" s="141">
        <f>ROUND(I557*H557,2)</f>
        <v>0</v>
      </c>
      <c r="K557" s="138" t="s">
        <v>3</v>
      </c>
      <c r="L557" s="31"/>
      <c r="M557" s="142" t="s">
        <v>3</v>
      </c>
      <c r="N557" s="143" t="s">
        <v>40</v>
      </c>
      <c r="O557" s="144">
        <v>0</v>
      </c>
      <c r="P557" s="144">
        <f>O557*H557</f>
        <v>0</v>
      </c>
      <c r="Q557" s="144">
        <v>0</v>
      </c>
      <c r="R557" s="144">
        <f>Q557*H557</f>
        <v>0</v>
      </c>
      <c r="S557" s="144">
        <v>0</v>
      </c>
      <c r="T557" s="145">
        <f>S557*H557</f>
        <v>0</v>
      </c>
      <c r="U557" s="30"/>
      <c r="V557" s="30"/>
      <c r="W557" s="30"/>
      <c r="X557" s="30"/>
      <c r="Y557" s="30"/>
      <c r="Z557" s="30"/>
      <c r="AA557" s="30"/>
      <c r="AB557" s="30"/>
      <c r="AC557" s="30"/>
      <c r="AD557" s="30"/>
      <c r="AE557" s="30"/>
      <c r="AR557" s="146" t="s">
        <v>753</v>
      </c>
      <c r="AT557" s="146" t="s">
        <v>140</v>
      </c>
      <c r="AU557" s="146" t="s">
        <v>79</v>
      </c>
      <c r="AY557" s="18" t="s">
        <v>136</v>
      </c>
      <c r="BE557" s="147">
        <f>IF(N557="základní",J557,0)</f>
        <v>0</v>
      </c>
      <c r="BF557" s="147">
        <f>IF(N557="snížená",J557,0)</f>
        <v>0</v>
      </c>
      <c r="BG557" s="147">
        <f>IF(N557="zákl. přenesená",J557,0)</f>
        <v>0</v>
      </c>
      <c r="BH557" s="147">
        <f>IF(N557="sníž. přenesená",J557,0)</f>
        <v>0</v>
      </c>
      <c r="BI557" s="147">
        <f>IF(N557="nulová",J557,0)</f>
        <v>0</v>
      </c>
      <c r="BJ557" s="18" t="s">
        <v>77</v>
      </c>
      <c r="BK557" s="147">
        <f>ROUND(I557*H557,2)</f>
        <v>0</v>
      </c>
      <c r="BL557" s="18" t="s">
        <v>753</v>
      </c>
      <c r="BM557" s="146" t="s">
        <v>754</v>
      </c>
    </row>
    <row r="558" spans="1:65" s="14" customFormat="1">
      <c r="B558" s="155"/>
      <c r="D558" s="149" t="s">
        <v>148</v>
      </c>
      <c r="E558" s="156" t="s">
        <v>3</v>
      </c>
      <c r="F558" s="157"/>
      <c r="H558" s="158"/>
      <c r="L558" s="155"/>
      <c r="M558" s="159"/>
      <c r="N558" s="160"/>
      <c r="O558" s="160"/>
      <c r="P558" s="160"/>
      <c r="Q558" s="160"/>
      <c r="R558" s="160"/>
      <c r="S558" s="160"/>
      <c r="T558" s="161"/>
      <c r="AT558" s="156" t="s">
        <v>148</v>
      </c>
      <c r="AU558" s="156" t="s">
        <v>79</v>
      </c>
      <c r="AV558" s="14" t="s">
        <v>79</v>
      </c>
      <c r="AW558" s="14" t="s">
        <v>31</v>
      </c>
      <c r="AX558" s="14" t="s">
        <v>69</v>
      </c>
      <c r="AY558" s="156" t="s">
        <v>136</v>
      </c>
    </row>
    <row r="559" spans="1:65" s="15" customFormat="1">
      <c r="B559" s="162"/>
      <c r="D559" s="149" t="s">
        <v>148</v>
      </c>
      <c r="E559" s="163" t="s">
        <v>3</v>
      </c>
      <c r="F559" s="164" t="s">
        <v>151</v>
      </c>
      <c r="H559" s="165"/>
      <c r="L559" s="162"/>
      <c r="M559" s="166"/>
      <c r="N559" s="167"/>
      <c r="O559" s="167"/>
      <c r="P559" s="167"/>
      <c r="Q559" s="167"/>
      <c r="R559" s="167"/>
      <c r="S559" s="167"/>
      <c r="T559" s="168"/>
      <c r="AT559" s="163" t="s">
        <v>148</v>
      </c>
      <c r="AU559" s="163" t="s">
        <v>79</v>
      </c>
      <c r="AV559" s="15" t="s">
        <v>145</v>
      </c>
      <c r="AW559" s="15" t="s">
        <v>31</v>
      </c>
      <c r="AX559" s="15" t="s">
        <v>77</v>
      </c>
      <c r="AY559" s="163" t="s">
        <v>136</v>
      </c>
    </row>
    <row r="560" spans="1:65" s="2" customFormat="1" ht="14.45" customHeight="1">
      <c r="A560" s="30"/>
      <c r="B560" s="135"/>
      <c r="C560" s="136" t="s">
        <v>755</v>
      </c>
      <c r="D560" s="136" t="s">
        <v>140</v>
      </c>
      <c r="E560" s="137" t="s">
        <v>756</v>
      </c>
      <c r="F560" s="138" t="s">
        <v>757</v>
      </c>
      <c r="G560" s="139" t="s">
        <v>1237</v>
      </c>
      <c r="H560" s="140">
        <v>1</v>
      </c>
      <c r="I560" s="141"/>
      <c r="J560" s="141">
        <f>ROUND(I560*H560,2)</f>
        <v>0</v>
      </c>
      <c r="K560" s="138" t="s">
        <v>3</v>
      </c>
      <c r="L560" s="31"/>
      <c r="M560" s="142" t="s">
        <v>3</v>
      </c>
      <c r="N560" s="143" t="s">
        <v>40</v>
      </c>
      <c r="O560" s="144">
        <v>0</v>
      </c>
      <c r="P560" s="144">
        <f>O560*H560</f>
        <v>0</v>
      </c>
      <c r="Q560" s="144">
        <v>0</v>
      </c>
      <c r="R560" s="144">
        <f>Q560*H560</f>
        <v>0</v>
      </c>
      <c r="S560" s="144">
        <v>0</v>
      </c>
      <c r="T560" s="145">
        <f>S560*H560</f>
        <v>0</v>
      </c>
      <c r="U560" s="30"/>
      <c r="V560" s="30"/>
      <c r="W560" s="30"/>
      <c r="X560" s="30"/>
      <c r="Y560" s="30"/>
      <c r="Z560" s="30"/>
      <c r="AA560" s="30"/>
      <c r="AB560" s="30"/>
      <c r="AC560" s="30"/>
      <c r="AD560" s="30"/>
      <c r="AE560" s="30"/>
      <c r="AR560" s="146" t="s">
        <v>753</v>
      </c>
      <c r="AT560" s="146" t="s">
        <v>140</v>
      </c>
      <c r="AU560" s="146" t="s">
        <v>79</v>
      </c>
      <c r="AY560" s="18" t="s">
        <v>136</v>
      </c>
      <c r="BE560" s="147">
        <f>IF(N560="základní",J560,0)</f>
        <v>0</v>
      </c>
      <c r="BF560" s="147">
        <f>IF(N560="snížená",J560,0)</f>
        <v>0</v>
      </c>
      <c r="BG560" s="147">
        <f>IF(N560="zákl. přenesená",J560,0)</f>
        <v>0</v>
      </c>
      <c r="BH560" s="147">
        <f>IF(N560="sníž. přenesená",J560,0)</f>
        <v>0</v>
      </c>
      <c r="BI560" s="147">
        <f>IF(N560="nulová",J560,0)</f>
        <v>0</v>
      </c>
      <c r="BJ560" s="18" t="s">
        <v>77</v>
      </c>
      <c r="BK560" s="147">
        <f>ROUND(I560*H560,2)</f>
        <v>0</v>
      </c>
      <c r="BL560" s="18" t="s">
        <v>753</v>
      </c>
      <c r="BM560" s="146" t="s">
        <v>758</v>
      </c>
    </row>
    <row r="561" spans="1:65" s="14" customFormat="1">
      <c r="B561" s="155"/>
      <c r="D561" s="149" t="s">
        <v>148</v>
      </c>
      <c r="E561" s="156" t="s">
        <v>3</v>
      </c>
      <c r="F561" s="157"/>
      <c r="H561" s="158"/>
      <c r="L561" s="155"/>
      <c r="M561" s="159"/>
      <c r="N561" s="160"/>
      <c r="O561" s="160"/>
      <c r="P561" s="160"/>
      <c r="Q561" s="160"/>
      <c r="R561" s="160"/>
      <c r="S561" s="160"/>
      <c r="T561" s="161"/>
      <c r="AT561" s="156" t="s">
        <v>148</v>
      </c>
      <c r="AU561" s="156" t="s">
        <v>79</v>
      </c>
      <c r="AV561" s="14" t="s">
        <v>79</v>
      </c>
      <c r="AW561" s="14" t="s">
        <v>31</v>
      </c>
      <c r="AX561" s="14" t="s">
        <v>69</v>
      </c>
      <c r="AY561" s="156" t="s">
        <v>136</v>
      </c>
    </row>
    <row r="562" spans="1:65" s="15" customFormat="1">
      <c r="B562" s="162"/>
      <c r="D562" s="149" t="s">
        <v>148</v>
      </c>
      <c r="E562" s="163" t="s">
        <v>3</v>
      </c>
      <c r="F562" s="164" t="s">
        <v>151</v>
      </c>
      <c r="H562" s="165"/>
      <c r="L562" s="162"/>
      <c r="M562" s="166"/>
      <c r="N562" s="167"/>
      <c r="O562" s="167"/>
      <c r="P562" s="167"/>
      <c r="Q562" s="167"/>
      <c r="R562" s="167"/>
      <c r="S562" s="167"/>
      <c r="T562" s="168"/>
      <c r="AT562" s="163" t="s">
        <v>148</v>
      </c>
      <c r="AU562" s="163" t="s">
        <v>79</v>
      </c>
      <c r="AV562" s="15" t="s">
        <v>145</v>
      </c>
      <c r="AW562" s="15" t="s">
        <v>31</v>
      </c>
      <c r="AX562" s="15" t="s">
        <v>77</v>
      </c>
      <c r="AY562" s="163" t="s">
        <v>136</v>
      </c>
    </row>
    <row r="563" spans="1:65" s="2" customFormat="1" ht="24.2" customHeight="1">
      <c r="A563" s="30"/>
      <c r="B563" s="135"/>
      <c r="C563" s="136" t="s">
        <v>759</v>
      </c>
      <c r="D563" s="136" t="s">
        <v>140</v>
      </c>
      <c r="E563" s="137" t="s">
        <v>760</v>
      </c>
      <c r="F563" s="138" t="s">
        <v>761</v>
      </c>
      <c r="G563" s="139" t="s">
        <v>1237</v>
      </c>
      <c r="H563" s="140">
        <v>1</v>
      </c>
      <c r="I563" s="141"/>
      <c r="J563" s="141">
        <f>ROUND(I563*H563,2)</f>
        <v>0</v>
      </c>
      <c r="K563" s="138" t="s">
        <v>3</v>
      </c>
      <c r="L563" s="31"/>
      <c r="M563" s="142" t="s">
        <v>3</v>
      </c>
      <c r="N563" s="143" t="s">
        <v>40</v>
      </c>
      <c r="O563" s="144">
        <v>0</v>
      </c>
      <c r="P563" s="144">
        <f>O563*H563</f>
        <v>0</v>
      </c>
      <c r="Q563" s="144">
        <v>0</v>
      </c>
      <c r="R563" s="144">
        <f>Q563*H563</f>
        <v>0</v>
      </c>
      <c r="S563" s="144">
        <v>0</v>
      </c>
      <c r="T563" s="145">
        <f>S563*H563</f>
        <v>0</v>
      </c>
      <c r="U563" s="30"/>
      <c r="V563" s="30"/>
      <c r="W563" s="30"/>
      <c r="X563" s="30"/>
      <c r="Y563" s="30"/>
      <c r="Z563" s="30"/>
      <c r="AA563" s="30"/>
      <c r="AB563" s="30"/>
      <c r="AC563" s="30"/>
      <c r="AD563" s="30"/>
      <c r="AE563" s="30"/>
      <c r="AR563" s="146" t="s">
        <v>753</v>
      </c>
      <c r="AT563" s="146" t="s">
        <v>140</v>
      </c>
      <c r="AU563" s="146" t="s">
        <v>79</v>
      </c>
      <c r="AY563" s="18" t="s">
        <v>136</v>
      </c>
      <c r="BE563" s="147">
        <f>IF(N563="základní",J563,0)</f>
        <v>0</v>
      </c>
      <c r="BF563" s="147">
        <f>IF(N563="snížená",J563,0)</f>
        <v>0</v>
      </c>
      <c r="BG563" s="147">
        <f>IF(N563="zákl. přenesená",J563,0)</f>
        <v>0</v>
      </c>
      <c r="BH563" s="147">
        <f>IF(N563="sníž. přenesená",J563,0)</f>
        <v>0</v>
      </c>
      <c r="BI563" s="147">
        <f>IF(N563="nulová",J563,0)</f>
        <v>0</v>
      </c>
      <c r="BJ563" s="18" t="s">
        <v>77</v>
      </c>
      <c r="BK563" s="147">
        <f>ROUND(I563*H563,2)</f>
        <v>0</v>
      </c>
      <c r="BL563" s="18" t="s">
        <v>753</v>
      </c>
      <c r="BM563" s="146" t="s">
        <v>762</v>
      </c>
    </row>
    <row r="564" spans="1:65" s="14" customFormat="1">
      <c r="B564" s="155"/>
      <c r="D564" s="149" t="s">
        <v>148</v>
      </c>
      <c r="E564" s="156" t="s">
        <v>3</v>
      </c>
      <c r="F564" s="157"/>
      <c r="H564" s="158"/>
      <c r="L564" s="155"/>
      <c r="M564" s="159"/>
      <c r="N564" s="160"/>
      <c r="O564" s="160"/>
      <c r="P564" s="160"/>
      <c r="Q564" s="160"/>
      <c r="R564" s="160"/>
      <c r="S564" s="160"/>
      <c r="T564" s="161"/>
      <c r="AT564" s="156" t="s">
        <v>148</v>
      </c>
      <c r="AU564" s="156" t="s">
        <v>79</v>
      </c>
      <c r="AV564" s="14" t="s">
        <v>79</v>
      </c>
      <c r="AW564" s="14" t="s">
        <v>31</v>
      </c>
      <c r="AX564" s="14" t="s">
        <v>69</v>
      </c>
      <c r="AY564" s="156" t="s">
        <v>136</v>
      </c>
    </row>
    <row r="565" spans="1:65" s="15" customFormat="1">
      <c r="B565" s="162"/>
      <c r="D565" s="149" t="s">
        <v>148</v>
      </c>
      <c r="E565" s="163" t="s">
        <v>3</v>
      </c>
      <c r="F565" s="164" t="s">
        <v>151</v>
      </c>
      <c r="H565" s="165"/>
      <c r="L565" s="162"/>
      <c r="M565" s="166"/>
      <c r="N565" s="167"/>
      <c r="O565" s="167"/>
      <c r="P565" s="167"/>
      <c r="Q565" s="167"/>
      <c r="R565" s="167"/>
      <c r="S565" s="167"/>
      <c r="T565" s="168"/>
      <c r="AT565" s="163" t="s">
        <v>148</v>
      </c>
      <c r="AU565" s="163" t="s">
        <v>79</v>
      </c>
      <c r="AV565" s="15" t="s">
        <v>145</v>
      </c>
      <c r="AW565" s="15" t="s">
        <v>31</v>
      </c>
      <c r="AX565" s="15" t="s">
        <v>77</v>
      </c>
      <c r="AY565" s="163" t="s">
        <v>136</v>
      </c>
    </row>
    <row r="566" spans="1:65" s="2" customFormat="1" ht="14.45" customHeight="1">
      <c r="A566" s="30"/>
      <c r="B566" s="135"/>
      <c r="C566" s="136" t="s">
        <v>763</v>
      </c>
      <c r="D566" s="136" t="s">
        <v>140</v>
      </c>
      <c r="E566" s="137" t="s">
        <v>764</v>
      </c>
      <c r="F566" s="138" t="s">
        <v>765</v>
      </c>
      <c r="G566" s="139" t="s">
        <v>1237</v>
      </c>
      <c r="H566" s="140">
        <v>1</v>
      </c>
      <c r="I566" s="141"/>
      <c r="J566" s="141">
        <f>ROUND(I566*H566,2)</f>
        <v>0</v>
      </c>
      <c r="K566" s="138" t="s">
        <v>144</v>
      </c>
      <c r="L566" s="31"/>
      <c r="M566" s="142" t="s">
        <v>3</v>
      </c>
      <c r="N566" s="143" t="s">
        <v>40</v>
      </c>
      <c r="O566" s="144">
        <v>0</v>
      </c>
      <c r="P566" s="144">
        <f>O566*H566</f>
        <v>0</v>
      </c>
      <c r="Q566" s="144">
        <v>0</v>
      </c>
      <c r="R566" s="144">
        <f>Q566*H566</f>
        <v>0</v>
      </c>
      <c r="S566" s="144">
        <v>0</v>
      </c>
      <c r="T566" s="145">
        <f>S566*H566</f>
        <v>0</v>
      </c>
      <c r="U566" s="30"/>
      <c r="V566" s="30"/>
      <c r="W566" s="30"/>
      <c r="X566" s="30"/>
      <c r="Y566" s="30"/>
      <c r="Z566" s="30"/>
      <c r="AA566" s="30"/>
      <c r="AB566" s="30"/>
      <c r="AC566" s="30"/>
      <c r="AD566" s="30"/>
      <c r="AE566" s="30"/>
      <c r="AR566" s="146" t="s">
        <v>753</v>
      </c>
      <c r="AT566" s="146" t="s">
        <v>140</v>
      </c>
      <c r="AU566" s="146" t="s">
        <v>79</v>
      </c>
      <c r="AY566" s="18" t="s">
        <v>136</v>
      </c>
      <c r="BE566" s="147">
        <f>IF(N566="základní",J566,0)</f>
        <v>0</v>
      </c>
      <c r="BF566" s="147">
        <f>IF(N566="snížená",J566,0)</f>
        <v>0</v>
      </c>
      <c r="BG566" s="147">
        <f>IF(N566="zákl. přenesená",J566,0)</f>
        <v>0</v>
      </c>
      <c r="BH566" s="147">
        <f>IF(N566="sníž. přenesená",J566,0)</f>
        <v>0</v>
      </c>
      <c r="BI566" s="147">
        <f>IF(N566="nulová",J566,0)</f>
        <v>0</v>
      </c>
      <c r="BJ566" s="18" t="s">
        <v>77</v>
      </c>
      <c r="BK566" s="147">
        <f>ROUND(I566*H566,2)</f>
        <v>0</v>
      </c>
      <c r="BL566" s="18" t="s">
        <v>753</v>
      </c>
      <c r="BM566" s="146" t="s">
        <v>766</v>
      </c>
    </row>
    <row r="567" spans="1:65" s="14" customFormat="1">
      <c r="B567" s="155"/>
      <c r="D567" s="149" t="s">
        <v>148</v>
      </c>
      <c r="E567" s="156" t="s">
        <v>3</v>
      </c>
      <c r="F567" s="157"/>
      <c r="H567" s="158"/>
      <c r="L567" s="155"/>
      <c r="M567" s="159"/>
      <c r="N567" s="160"/>
      <c r="O567" s="160"/>
      <c r="P567" s="160"/>
      <c r="Q567" s="160"/>
      <c r="R567" s="160"/>
      <c r="S567" s="160"/>
      <c r="T567" s="161"/>
      <c r="AT567" s="156" t="s">
        <v>148</v>
      </c>
      <c r="AU567" s="156" t="s">
        <v>79</v>
      </c>
      <c r="AV567" s="14" t="s">
        <v>79</v>
      </c>
      <c r="AW567" s="14" t="s">
        <v>31</v>
      </c>
      <c r="AX567" s="14" t="s">
        <v>69</v>
      </c>
      <c r="AY567" s="156" t="s">
        <v>136</v>
      </c>
    </row>
    <row r="568" spans="1:65" s="15" customFormat="1">
      <c r="B568" s="162"/>
      <c r="D568" s="149" t="s">
        <v>148</v>
      </c>
      <c r="E568" s="163" t="s">
        <v>3</v>
      </c>
      <c r="F568" s="164" t="s">
        <v>151</v>
      </c>
      <c r="H568" s="165"/>
      <c r="L568" s="162"/>
      <c r="M568" s="166"/>
      <c r="N568" s="167"/>
      <c r="O568" s="167"/>
      <c r="P568" s="167"/>
      <c r="Q568" s="167"/>
      <c r="R568" s="167"/>
      <c r="S568" s="167"/>
      <c r="T568" s="168"/>
      <c r="AT568" s="163" t="s">
        <v>148</v>
      </c>
      <c r="AU568" s="163" t="s">
        <v>79</v>
      </c>
      <c r="AV568" s="15" t="s">
        <v>145</v>
      </c>
      <c r="AW568" s="15" t="s">
        <v>31</v>
      </c>
      <c r="AX568" s="15" t="s">
        <v>77</v>
      </c>
      <c r="AY568" s="163" t="s">
        <v>136</v>
      </c>
    </row>
    <row r="569" spans="1:65" s="12" customFormat="1" ht="22.9" customHeight="1">
      <c r="B569" s="123"/>
      <c r="D569" s="124" t="s">
        <v>68</v>
      </c>
      <c r="E569" s="133" t="s">
        <v>767</v>
      </c>
      <c r="F569" s="133" t="s">
        <v>768</v>
      </c>
      <c r="J569" s="134">
        <f>BK569</f>
        <v>0</v>
      </c>
      <c r="L569" s="123"/>
      <c r="M569" s="127"/>
      <c r="N569" s="128"/>
      <c r="O569" s="128"/>
      <c r="P569" s="129">
        <f>SUM(P570:P572)</f>
        <v>0</v>
      </c>
      <c r="Q569" s="128"/>
      <c r="R569" s="129">
        <f>SUM(R570:R572)</f>
        <v>0</v>
      </c>
      <c r="S569" s="128"/>
      <c r="T569" s="130">
        <f>SUM(T570:T572)</f>
        <v>0</v>
      </c>
      <c r="AR569" s="124" t="s">
        <v>172</v>
      </c>
      <c r="AT569" s="131" t="s">
        <v>68</v>
      </c>
      <c r="AU569" s="131" t="s">
        <v>77</v>
      </c>
      <c r="AY569" s="124" t="s">
        <v>136</v>
      </c>
      <c r="BK569" s="132">
        <f>SUM(BK570:BK572)</f>
        <v>0</v>
      </c>
    </row>
    <row r="570" spans="1:65" s="2" customFormat="1" ht="14.45" customHeight="1">
      <c r="A570" s="30"/>
      <c r="B570" s="135"/>
      <c r="C570" s="136" t="s">
        <v>769</v>
      </c>
      <c r="D570" s="136" t="s">
        <v>140</v>
      </c>
      <c r="E570" s="137" t="s">
        <v>770</v>
      </c>
      <c r="F570" s="138" t="s">
        <v>768</v>
      </c>
      <c r="G570" s="139" t="s">
        <v>1237</v>
      </c>
      <c r="H570" s="140">
        <v>1</v>
      </c>
      <c r="I570" s="141"/>
      <c r="J570" s="141">
        <f>ROUND(I570*H570,2)</f>
        <v>0</v>
      </c>
      <c r="K570" s="138" t="s">
        <v>144</v>
      </c>
      <c r="L570" s="31"/>
      <c r="M570" s="142" t="s">
        <v>3</v>
      </c>
      <c r="N570" s="143" t="s">
        <v>40</v>
      </c>
      <c r="O570" s="144">
        <v>0</v>
      </c>
      <c r="P570" s="144">
        <f>O570*H570</f>
        <v>0</v>
      </c>
      <c r="Q570" s="144">
        <v>0</v>
      </c>
      <c r="R570" s="144">
        <f>Q570*H570</f>
        <v>0</v>
      </c>
      <c r="S570" s="144">
        <v>0</v>
      </c>
      <c r="T570" s="145">
        <f>S570*H570</f>
        <v>0</v>
      </c>
      <c r="U570" s="30"/>
      <c r="V570" s="30"/>
      <c r="W570" s="30"/>
      <c r="X570" s="30"/>
      <c r="Y570" s="30"/>
      <c r="Z570" s="30"/>
      <c r="AA570" s="30"/>
      <c r="AB570" s="30"/>
      <c r="AC570" s="30"/>
      <c r="AD570" s="30"/>
      <c r="AE570" s="30"/>
      <c r="AR570" s="146" t="s">
        <v>753</v>
      </c>
      <c r="AT570" s="146" t="s">
        <v>140</v>
      </c>
      <c r="AU570" s="146" t="s">
        <v>79</v>
      </c>
      <c r="AY570" s="18" t="s">
        <v>136</v>
      </c>
      <c r="BE570" s="147">
        <f>IF(N570="základní",J570,0)</f>
        <v>0</v>
      </c>
      <c r="BF570" s="147">
        <f>IF(N570="snížená",J570,0)</f>
        <v>0</v>
      </c>
      <c r="BG570" s="147">
        <f>IF(N570="zákl. přenesená",J570,0)</f>
        <v>0</v>
      </c>
      <c r="BH570" s="147">
        <f>IF(N570="sníž. přenesená",J570,0)</f>
        <v>0</v>
      </c>
      <c r="BI570" s="147">
        <f>IF(N570="nulová",J570,0)</f>
        <v>0</v>
      </c>
      <c r="BJ570" s="18" t="s">
        <v>77</v>
      </c>
      <c r="BK570" s="147">
        <f>ROUND(I570*H570,2)</f>
        <v>0</v>
      </c>
      <c r="BL570" s="18" t="s">
        <v>753</v>
      </c>
      <c r="BM570" s="146" t="s">
        <v>771</v>
      </c>
    </row>
    <row r="571" spans="1:65" s="14" customFormat="1">
      <c r="B571" s="155"/>
      <c r="D571" s="149" t="s">
        <v>148</v>
      </c>
      <c r="E571" s="156" t="s">
        <v>3</v>
      </c>
      <c r="F571" s="157"/>
      <c r="H571" s="158"/>
      <c r="L571" s="155"/>
      <c r="M571" s="159"/>
      <c r="N571" s="160"/>
      <c r="O571" s="160"/>
      <c r="P571" s="160"/>
      <c r="Q571" s="160"/>
      <c r="R571" s="160"/>
      <c r="S571" s="160"/>
      <c r="T571" s="161"/>
      <c r="AT571" s="156" t="s">
        <v>148</v>
      </c>
      <c r="AU571" s="156" t="s">
        <v>79</v>
      </c>
      <c r="AV571" s="14" t="s">
        <v>79</v>
      </c>
      <c r="AW571" s="14" t="s">
        <v>31</v>
      </c>
      <c r="AX571" s="14" t="s">
        <v>69</v>
      </c>
      <c r="AY571" s="156" t="s">
        <v>136</v>
      </c>
    </row>
    <row r="572" spans="1:65" s="15" customFormat="1">
      <c r="B572" s="162"/>
      <c r="D572" s="149" t="s">
        <v>148</v>
      </c>
      <c r="E572" s="163" t="s">
        <v>3</v>
      </c>
      <c r="F572" s="164" t="s">
        <v>151</v>
      </c>
      <c r="H572" s="165"/>
      <c r="L572" s="162"/>
      <c r="M572" s="166"/>
      <c r="N572" s="167"/>
      <c r="O572" s="167"/>
      <c r="P572" s="167"/>
      <c r="Q572" s="167"/>
      <c r="R572" s="167"/>
      <c r="S572" s="167"/>
      <c r="T572" s="168"/>
      <c r="AT572" s="163" t="s">
        <v>148</v>
      </c>
      <c r="AU572" s="163" t="s">
        <v>79</v>
      </c>
      <c r="AV572" s="15" t="s">
        <v>145</v>
      </c>
      <c r="AW572" s="15" t="s">
        <v>31</v>
      </c>
      <c r="AX572" s="15" t="s">
        <v>77</v>
      </c>
      <c r="AY572" s="163" t="s">
        <v>136</v>
      </c>
    </row>
    <row r="573" spans="1:65" s="12" customFormat="1" ht="22.9" customHeight="1">
      <c r="B573" s="123"/>
      <c r="D573" s="124" t="s">
        <v>68</v>
      </c>
      <c r="E573" s="133" t="s">
        <v>772</v>
      </c>
      <c r="F573" s="133" t="s">
        <v>773</v>
      </c>
      <c r="J573" s="134">
        <f>BK573</f>
        <v>0</v>
      </c>
      <c r="L573" s="123"/>
      <c r="M573" s="127"/>
      <c r="N573" s="128"/>
      <c r="O573" s="128"/>
      <c r="P573" s="129">
        <f>SUM(P574:P579)</f>
        <v>0</v>
      </c>
      <c r="Q573" s="128"/>
      <c r="R573" s="129">
        <f>SUM(R574:R579)</f>
        <v>0</v>
      </c>
      <c r="S573" s="128"/>
      <c r="T573" s="130">
        <f>SUM(T574:T579)</f>
        <v>0</v>
      </c>
      <c r="AR573" s="124" t="s">
        <v>172</v>
      </c>
      <c r="AT573" s="131" t="s">
        <v>68</v>
      </c>
      <c r="AU573" s="131" t="s">
        <v>77</v>
      </c>
      <c r="AY573" s="124" t="s">
        <v>136</v>
      </c>
      <c r="BK573" s="132">
        <f>SUM(BK574:BK579)</f>
        <v>0</v>
      </c>
    </row>
    <row r="574" spans="1:65" s="2" customFormat="1" ht="14.45" customHeight="1">
      <c r="A574" s="30"/>
      <c r="B574" s="135"/>
      <c r="C574" s="136" t="s">
        <v>774</v>
      </c>
      <c r="D574" s="136" t="s">
        <v>140</v>
      </c>
      <c r="E574" s="137" t="s">
        <v>775</v>
      </c>
      <c r="F574" s="138" t="s">
        <v>776</v>
      </c>
      <c r="G574" s="139" t="s">
        <v>1237</v>
      </c>
      <c r="H574" s="140">
        <v>1</v>
      </c>
      <c r="I574" s="141"/>
      <c r="J574" s="141">
        <f>ROUND(I574*H574,2)</f>
        <v>0</v>
      </c>
      <c r="K574" s="138" t="s">
        <v>3</v>
      </c>
      <c r="L574" s="31"/>
      <c r="M574" s="142" t="s">
        <v>3</v>
      </c>
      <c r="N574" s="143" t="s">
        <v>40</v>
      </c>
      <c r="O574" s="144">
        <v>0</v>
      </c>
      <c r="P574" s="144">
        <f>O574*H574</f>
        <v>0</v>
      </c>
      <c r="Q574" s="144">
        <v>0</v>
      </c>
      <c r="R574" s="144">
        <f>Q574*H574</f>
        <v>0</v>
      </c>
      <c r="S574" s="144">
        <v>0</v>
      </c>
      <c r="T574" s="145">
        <f>S574*H574</f>
        <v>0</v>
      </c>
      <c r="U574" s="30"/>
      <c r="V574" s="30"/>
      <c r="W574" s="30"/>
      <c r="X574" s="30"/>
      <c r="Y574" s="30"/>
      <c r="Z574" s="30"/>
      <c r="AA574" s="30"/>
      <c r="AB574" s="30"/>
      <c r="AC574" s="30"/>
      <c r="AD574" s="30"/>
      <c r="AE574" s="30"/>
      <c r="AR574" s="146" t="s">
        <v>753</v>
      </c>
      <c r="AT574" s="146" t="s">
        <v>140</v>
      </c>
      <c r="AU574" s="146" t="s">
        <v>79</v>
      </c>
      <c r="AY574" s="18" t="s">
        <v>136</v>
      </c>
      <c r="BE574" s="147">
        <f>IF(N574="základní",J574,0)</f>
        <v>0</v>
      </c>
      <c r="BF574" s="147">
        <f>IF(N574="snížená",J574,0)</f>
        <v>0</v>
      </c>
      <c r="BG574" s="147">
        <f>IF(N574="zákl. přenesená",J574,0)</f>
        <v>0</v>
      </c>
      <c r="BH574" s="147">
        <f>IF(N574="sníž. přenesená",J574,0)</f>
        <v>0</v>
      </c>
      <c r="BI574" s="147">
        <f>IF(N574="nulová",J574,0)</f>
        <v>0</v>
      </c>
      <c r="BJ574" s="18" t="s">
        <v>77</v>
      </c>
      <c r="BK574" s="147">
        <f>ROUND(I574*H574,2)</f>
        <v>0</v>
      </c>
      <c r="BL574" s="18" t="s">
        <v>753</v>
      </c>
      <c r="BM574" s="146" t="s">
        <v>777</v>
      </c>
    </row>
    <row r="575" spans="1:65" s="14" customFormat="1">
      <c r="B575" s="155"/>
      <c r="D575" s="149" t="s">
        <v>148</v>
      </c>
      <c r="E575" s="156" t="s">
        <v>3</v>
      </c>
      <c r="F575" s="157"/>
      <c r="H575" s="158"/>
      <c r="L575" s="155"/>
      <c r="M575" s="159"/>
      <c r="N575" s="160"/>
      <c r="O575" s="160"/>
      <c r="P575" s="160"/>
      <c r="Q575" s="160"/>
      <c r="R575" s="160"/>
      <c r="S575" s="160"/>
      <c r="T575" s="161"/>
      <c r="AT575" s="156" t="s">
        <v>148</v>
      </c>
      <c r="AU575" s="156" t="s">
        <v>79</v>
      </c>
      <c r="AV575" s="14" t="s">
        <v>79</v>
      </c>
      <c r="AW575" s="14" t="s">
        <v>31</v>
      </c>
      <c r="AX575" s="14" t="s">
        <v>69</v>
      </c>
      <c r="AY575" s="156" t="s">
        <v>136</v>
      </c>
    </row>
    <row r="576" spans="1:65" s="15" customFormat="1">
      <c r="B576" s="162"/>
      <c r="D576" s="149" t="s">
        <v>148</v>
      </c>
      <c r="E576" s="163" t="s">
        <v>3</v>
      </c>
      <c r="F576" s="164" t="s">
        <v>151</v>
      </c>
      <c r="H576" s="165"/>
      <c r="L576" s="162"/>
      <c r="M576" s="166"/>
      <c r="N576" s="167"/>
      <c r="O576" s="167"/>
      <c r="P576" s="167"/>
      <c r="Q576" s="167"/>
      <c r="R576" s="167"/>
      <c r="S576" s="167"/>
      <c r="T576" s="168"/>
      <c r="AT576" s="163" t="s">
        <v>148</v>
      </c>
      <c r="AU576" s="163" t="s">
        <v>79</v>
      </c>
      <c r="AV576" s="15" t="s">
        <v>145</v>
      </c>
      <c r="AW576" s="15" t="s">
        <v>31</v>
      </c>
      <c r="AX576" s="15" t="s">
        <v>77</v>
      </c>
      <c r="AY576" s="163" t="s">
        <v>136</v>
      </c>
    </row>
    <row r="577" spans="1:65" s="2" customFormat="1" ht="24.2" customHeight="1">
      <c r="A577" s="30"/>
      <c r="B577" s="135"/>
      <c r="C577" s="136" t="s">
        <v>778</v>
      </c>
      <c r="D577" s="136" t="s">
        <v>140</v>
      </c>
      <c r="E577" s="137" t="s">
        <v>779</v>
      </c>
      <c r="F577" s="138" t="s">
        <v>780</v>
      </c>
      <c r="G577" s="139" t="s">
        <v>1237</v>
      </c>
      <c r="H577" s="140">
        <v>1</v>
      </c>
      <c r="I577" s="141"/>
      <c r="J577" s="141">
        <f>ROUND(I577*H577,2)</f>
        <v>0</v>
      </c>
      <c r="K577" s="138" t="s">
        <v>3</v>
      </c>
      <c r="L577" s="31"/>
      <c r="M577" s="142" t="s">
        <v>3</v>
      </c>
      <c r="N577" s="143" t="s">
        <v>40</v>
      </c>
      <c r="O577" s="144">
        <v>0</v>
      </c>
      <c r="P577" s="144">
        <f>O577*H577</f>
        <v>0</v>
      </c>
      <c r="Q577" s="144">
        <v>0</v>
      </c>
      <c r="R577" s="144">
        <f>Q577*H577</f>
        <v>0</v>
      </c>
      <c r="S577" s="144">
        <v>0</v>
      </c>
      <c r="T577" s="145">
        <f>S577*H577</f>
        <v>0</v>
      </c>
      <c r="U577" s="30"/>
      <c r="V577" s="30"/>
      <c r="W577" s="30"/>
      <c r="X577" s="30"/>
      <c r="Y577" s="30"/>
      <c r="Z577" s="30"/>
      <c r="AA577" s="30"/>
      <c r="AB577" s="30"/>
      <c r="AC577" s="30"/>
      <c r="AD577" s="30"/>
      <c r="AE577" s="30"/>
      <c r="AR577" s="146" t="s">
        <v>753</v>
      </c>
      <c r="AT577" s="146" t="s">
        <v>140</v>
      </c>
      <c r="AU577" s="146" t="s">
        <v>79</v>
      </c>
      <c r="AY577" s="18" t="s">
        <v>136</v>
      </c>
      <c r="BE577" s="147">
        <f>IF(N577="základní",J577,0)</f>
        <v>0</v>
      </c>
      <c r="BF577" s="147">
        <f>IF(N577="snížená",J577,0)</f>
        <v>0</v>
      </c>
      <c r="BG577" s="147">
        <f>IF(N577="zákl. přenesená",J577,0)</f>
        <v>0</v>
      </c>
      <c r="BH577" s="147">
        <f>IF(N577="sníž. přenesená",J577,0)</f>
        <v>0</v>
      </c>
      <c r="BI577" s="147">
        <f>IF(N577="nulová",J577,0)</f>
        <v>0</v>
      </c>
      <c r="BJ577" s="18" t="s">
        <v>77</v>
      </c>
      <c r="BK577" s="147">
        <f>ROUND(I577*H577,2)</f>
        <v>0</v>
      </c>
      <c r="BL577" s="18" t="s">
        <v>753</v>
      </c>
      <c r="BM577" s="146" t="s">
        <v>781</v>
      </c>
    </row>
    <row r="578" spans="1:65" s="14" customFormat="1">
      <c r="B578" s="155"/>
      <c r="D578" s="149" t="s">
        <v>148</v>
      </c>
      <c r="E578" s="156" t="s">
        <v>3</v>
      </c>
      <c r="F578" s="157"/>
      <c r="H578" s="158"/>
      <c r="L578" s="155"/>
      <c r="M578" s="159"/>
      <c r="N578" s="160"/>
      <c r="O578" s="160"/>
      <c r="P578" s="160"/>
      <c r="Q578" s="160"/>
      <c r="R578" s="160"/>
      <c r="S578" s="160"/>
      <c r="T578" s="161"/>
      <c r="AT578" s="156" t="s">
        <v>148</v>
      </c>
      <c r="AU578" s="156" t="s">
        <v>79</v>
      </c>
      <c r="AV578" s="14" t="s">
        <v>79</v>
      </c>
      <c r="AW578" s="14" t="s">
        <v>31</v>
      </c>
      <c r="AX578" s="14" t="s">
        <v>69</v>
      </c>
      <c r="AY578" s="156" t="s">
        <v>136</v>
      </c>
    </row>
    <row r="579" spans="1:65" s="15" customFormat="1">
      <c r="B579" s="162"/>
      <c r="D579" s="149" t="s">
        <v>148</v>
      </c>
      <c r="E579" s="163" t="s">
        <v>3</v>
      </c>
      <c r="F579" s="164" t="s">
        <v>151</v>
      </c>
      <c r="H579" s="165"/>
      <c r="L579" s="162"/>
      <c r="M579" s="188"/>
      <c r="N579" s="189"/>
      <c r="O579" s="189"/>
      <c r="P579" s="189"/>
      <c r="Q579" s="189"/>
      <c r="R579" s="189"/>
      <c r="S579" s="189"/>
      <c r="T579" s="190"/>
      <c r="AT579" s="163" t="s">
        <v>148</v>
      </c>
      <c r="AU579" s="163" t="s">
        <v>79</v>
      </c>
      <c r="AV579" s="15" t="s">
        <v>145</v>
      </c>
      <c r="AW579" s="15" t="s">
        <v>31</v>
      </c>
      <c r="AX579" s="15" t="s">
        <v>77</v>
      </c>
      <c r="AY579" s="163" t="s">
        <v>136</v>
      </c>
    </row>
    <row r="580" spans="1:65" s="2" customFormat="1" ht="6.95" customHeight="1">
      <c r="A580" s="30"/>
      <c r="B580" s="40"/>
      <c r="C580" s="41"/>
      <c r="D580" s="41"/>
      <c r="E580" s="41"/>
      <c r="F580" s="41"/>
      <c r="G580" s="41"/>
      <c r="H580" s="41"/>
      <c r="I580" s="41"/>
      <c r="J580" s="41"/>
      <c r="K580" s="41"/>
      <c r="L580" s="31"/>
      <c r="M580" s="30"/>
      <c r="O580" s="30"/>
      <c r="P580" s="30"/>
      <c r="Q580" s="30"/>
      <c r="R580" s="30"/>
      <c r="S580" s="30"/>
      <c r="T580" s="30"/>
      <c r="U580" s="30"/>
      <c r="V580" s="30"/>
      <c r="W580" s="30"/>
      <c r="X580" s="30"/>
      <c r="Y580" s="30"/>
      <c r="Z580" s="30"/>
      <c r="AA580" s="30"/>
      <c r="AB580" s="30"/>
      <c r="AC580" s="30"/>
      <c r="AD580" s="30"/>
      <c r="AE580" s="30"/>
    </row>
  </sheetData>
  <autoFilter ref="C103:K579"/>
  <mergeCells count="9">
    <mergeCell ref="E50:H50"/>
    <mergeCell ref="E94:H94"/>
    <mergeCell ref="E96:H9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08"/>
  <sheetViews>
    <sheetView showGridLines="0" topLeftCell="A253" workbookViewId="0">
      <selection activeCell="H306" sqref="H30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191" t="s">
        <v>6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8" t="s">
        <v>82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1:46" s="1" customFormat="1" ht="24.95" customHeight="1">
      <c r="B4" s="21"/>
      <c r="D4" s="22" t="s">
        <v>89</v>
      </c>
      <c r="L4" s="21"/>
      <c r="M4" s="87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25" t="str">
        <f>'Rekapitulace stavby'!K6</f>
        <v>Oprava přívodního vodovodního řadu Břilice</v>
      </c>
      <c r="F7" s="226"/>
      <c r="G7" s="226"/>
      <c r="H7" s="226"/>
      <c r="L7" s="21"/>
    </row>
    <row r="8" spans="1:46" s="2" customFormat="1" ht="12" customHeight="1">
      <c r="A8" s="30"/>
      <c r="B8" s="31"/>
      <c r="C8" s="30"/>
      <c r="D8" s="27" t="s">
        <v>90</v>
      </c>
      <c r="E8" s="30"/>
      <c r="F8" s="30"/>
      <c r="G8" s="30"/>
      <c r="H8" s="30"/>
      <c r="I8" s="30"/>
      <c r="J8" s="30"/>
      <c r="K8" s="30"/>
      <c r="L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5" t="s">
        <v>782</v>
      </c>
      <c r="F9" s="224"/>
      <c r="G9" s="224"/>
      <c r="H9" s="224"/>
      <c r="I9" s="30"/>
      <c r="J9" s="30"/>
      <c r="K9" s="30"/>
      <c r="L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3</v>
      </c>
      <c r="G11" s="30"/>
      <c r="H11" s="30"/>
      <c r="I11" s="27" t="s">
        <v>17</v>
      </c>
      <c r="J11" s="25" t="s">
        <v>3</v>
      </c>
      <c r="K11" s="30"/>
      <c r="L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48" t="str">
        <f>'Rekapitulace stavby'!AN8</f>
        <v>7. 9. 2020</v>
      </c>
      <c r="K12" s="30"/>
      <c r="L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tr">
        <f>IF('Rekapitulace stavby'!AN10="","",'Rekapitulace stavby'!AN10)</f>
        <v/>
      </c>
      <c r="K14" s="30"/>
      <c r="L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tr">
        <f>IF('Rekapitulace stavby'!E11="","",'Rekapitulace stavby'!E11)</f>
        <v xml:space="preserve"> </v>
      </c>
      <c r="F15" s="30"/>
      <c r="G15" s="30"/>
      <c r="H15" s="30"/>
      <c r="I15" s="27" t="s">
        <v>25</v>
      </c>
      <c r="J15" s="25" t="str">
        <f>IF('Rekapitulace stavby'!AN11="","",'Rekapitulace stavby'!AN11)</f>
        <v/>
      </c>
      <c r="K15" s="30"/>
      <c r="L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00" t="str">
        <f>'Rekapitulace stavby'!E14</f>
        <v xml:space="preserve"> </v>
      </c>
      <c r="F18" s="200"/>
      <c r="G18" s="200"/>
      <c r="H18" s="200"/>
      <c r="I18" s="27" t="s">
        <v>25</v>
      </c>
      <c r="J18" s="25" t="str">
        <f>'Rekapitulace stavby'!AN14</f>
        <v/>
      </c>
      <c r="K18" s="30"/>
      <c r="L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23</v>
      </c>
      <c r="J20" s="25" t="s">
        <v>28</v>
      </c>
      <c r="K20" s="30"/>
      <c r="L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29</v>
      </c>
      <c r="F21" s="30"/>
      <c r="G21" s="30"/>
      <c r="H21" s="30"/>
      <c r="I21" s="27" t="s">
        <v>25</v>
      </c>
      <c r="J21" s="25" t="s">
        <v>30</v>
      </c>
      <c r="K21" s="30"/>
      <c r="L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32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5" t="str">
        <f>IF('Rekapitulace stavby'!AN20="","",'Rekapitulace stavby'!AN20)</f>
        <v/>
      </c>
      <c r="K24" s="30"/>
      <c r="L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33</v>
      </c>
      <c r="E26" s="30"/>
      <c r="F26" s="30"/>
      <c r="G26" s="30"/>
      <c r="H26" s="30"/>
      <c r="I26" s="30"/>
      <c r="J26" s="30"/>
      <c r="K26" s="30"/>
      <c r="L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9"/>
      <c r="B27" s="90"/>
      <c r="C27" s="89"/>
      <c r="D27" s="89"/>
      <c r="E27" s="202" t="s">
        <v>3</v>
      </c>
      <c r="F27" s="202"/>
      <c r="G27" s="202"/>
      <c r="H27" s="202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2" t="s">
        <v>35</v>
      </c>
      <c r="E30" s="30"/>
      <c r="F30" s="30"/>
      <c r="G30" s="30"/>
      <c r="H30" s="30"/>
      <c r="I30" s="30"/>
      <c r="J30" s="64">
        <f>ROUND(J99, 2)</f>
        <v>0</v>
      </c>
      <c r="K30" s="30"/>
      <c r="L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37</v>
      </c>
      <c r="G32" s="30"/>
      <c r="H32" s="30"/>
      <c r="I32" s="34" t="s">
        <v>36</v>
      </c>
      <c r="J32" s="34" t="s">
        <v>38</v>
      </c>
      <c r="K32" s="30"/>
      <c r="L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3" t="s">
        <v>39</v>
      </c>
      <c r="E33" s="27" t="s">
        <v>40</v>
      </c>
      <c r="F33" s="94">
        <f>ROUND((SUM(BE99:BE307)),  2)</f>
        <v>0</v>
      </c>
      <c r="G33" s="30"/>
      <c r="H33" s="30"/>
      <c r="I33" s="95">
        <v>0.21</v>
      </c>
      <c r="J33" s="94">
        <f>ROUND(((SUM(BE99:BE307))*I33),  2)</f>
        <v>0</v>
      </c>
      <c r="K33" s="30"/>
      <c r="L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41</v>
      </c>
      <c r="F34" s="94">
        <f>ROUND((SUM(BF99:BF307)),  2)</f>
        <v>0</v>
      </c>
      <c r="G34" s="30"/>
      <c r="H34" s="30"/>
      <c r="I34" s="95">
        <v>0.15</v>
      </c>
      <c r="J34" s="94">
        <f>ROUND(((SUM(BF99:BF307))*I34),  2)</f>
        <v>0</v>
      </c>
      <c r="K34" s="30"/>
      <c r="L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42</v>
      </c>
      <c r="F35" s="94">
        <f>ROUND((SUM(BG99:BG307)),  2)</f>
        <v>0</v>
      </c>
      <c r="G35" s="30"/>
      <c r="H35" s="30"/>
      <c r="I35" s="95">
        <v>0.21</v>
      </c>
      <c r="J35" s="94">
        <f>0</f>
        <v>0</v>
      </c>
      <c r="K35" s="30"/>
      <c r="L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43</v>
      </c>
      <c r="F36" s="94">
        <f>ROUND((SUM(BH99:BH307)),  2)</f>
        <v>0</v>
      </c>
      <c r="G36" s="30"/>
      <c r="H36" s="30"/>
      <c r="I36" s="95">
        <v>0.15</v>
      </c>
      <c r="J36" s="94">
        <f>0</f>
        <v>0</v>
      </c>
      <c r="K36" s="30"/>
      <c r="L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44</v>
      </c>
      <c r="F37" s="94">
        <f>ROUND((SUM(BI99:BI307)),  2)</f>
        <v>0</v>
      </c>
      <c r="G37" s="30"/>
      <c r="H37" s="30"/>
      <c r="I37" s="95">
        <v>0</v>
      </c>
      <c r="J37" s="94">
        <f>0</f>
        <v>0</v>
      </c>
      <c r="K37" s="30"/>
      <c r="L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6"/>
      <c r="D39" s="97" t="s">
        <v>45</v>
      </c>
      <c r="E39" s="53"/>
      <c r="F39" s="53"/>
      <c r="G39" s="98" t="s">
        <v>46</v>
      </c>
      <c r="H39" s="99" t="s">
        <v>47</v>
      </c>
      <c r="I39" s="53"/>
      <c r="J39" s="100">
        <f>SUM(J30:J37)</f>
        <v>0</v>
      </c>
      <c r="K39" s="101"/>
      <c r="L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22" t="s">
        <v>92</v>
      </c>
      <c r="D45" s="30"/>
      <c r="E45" s="30"/>
      <c r="F45" s="30"/>
      <c r="G45" s="30"/>
      <c r="H45" s="30"/>
      <c r="I45" s="30"/>
      <c r="J45" s="30"/>
      <c r="K45" s="30"/>
      <c r="L45" s="8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7" t="s">
        <v>14</v>
      </c>
      <c r="D47" s="30"/>
      <c r="E47" s="30"/>
      <c r="F47" s="30"/>
      <c r="G47" s="30"/>
      <c r="H47" s="30"/>
      <c r="I47" s="30"/>
      <c r="J47" s="30"/>
      <c r="K47" s="30"/>
      <c r="L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0"/>
      <c r="D48" s="30"/>
      <c r="E48" s="225" t="str">
        <f>E7</f>
        <v>Oprava přívodního vodovodního řadu Břilice</v>
      </c>
      <c r="F48" s="226"/>
      <c r="G48" s="226"/>
      <c r="H48" s="226"/>
      <c r="I48" s="30"/>
      <c r="J48" s="30"/>
      <c r="K48" s="30"/>
      <c r="L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7" t="s">
        <v>90</v>
      </c>
      <c r="D49" s="30"/>
      <c r="E49" s="30"/>
      <c r="F49" s="30"/>
      <c r="G49" s="30"/>
      <c r="H49" s="30"/>
      <c r="I49" s="30"/>
      <c r="J49" s="30"/>
      <c r="K49" s="30"/>
      <c r="L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15" t="str">
        <f>E9</f>
        <v>SO 02 - Vodovod - 2. část</v>
      </c>
      <c r="F50" s="224"/>
      <c r="G50" s="224"/>
      <c r="H50" s="224"/>
      <c r="I50" s="30"/>
      <c r="J50" s="30"/>
      <c r="K50" s="30"/>
      <c r="L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7" t="s">
        <v>18</v>
      </c>
      <c r="D52" s="30"/>
      <c r="E52" s="30"/>
      <c r="F52" s="25" t="str">
        <f>F12</f>
        <v>Břilice</v>
      </c>
      <c r="G52" s="30"/>
      <c r="H52" s="30"/>
      <c r="I52" s="27" t="s">
        <v>20</v>
      </c>
      <c r="J52" s="48" t="str">
        <f>IF(J12="","",J12)</f>
        <v>7. 9. 2020</v>
      </c>
      <c r="K52" s="30"/>
      <c r="L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40.15" customHeight="1">
      <c r="A54" s="30"/>
      <c r="B54" s="31"/>
      <c r="C54" s="27" t="s">
        <v>22</v>
      </c>
      <c r="D54" s="30"/>
      <c r="E54" s="30"/>
      <c r="F54" s="25" t="str">
        <f>E15</f>
        <v xml:space="preserve"> </v>
      </c>
      <c r="G54" s="30"/>
      <c r="H54" s="30"/>
      <c r="I54" s="27" t="s">
        <v>27</v>
      </c>
      <c r="J54" s="28" t="str">
        <f>E21</f>
        <v>Ing.Jana Máchová - vodohospodářská projekce</v>
      </c>
      <c r="K54" s="30"/>
      <c r="L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7" t="s">
        <v>26</v>
      </c>
      <c r="D55" s="30"/>
      <c r="E55" s="30"/>
      <c r="F55" s="25" t="str">
        <f>IF(E18="","",E18)</f>
        <v xml:space="preserve"> </v>
      </c>
      <c r="G55" s="30"/>
      <c r="H55" s="30"/>
      <c r="I55" s="27" t="s">
        <v>32</v>
      </c>
      <c r="J55" s="28" t="str">
        <f>E24</f>
        <v xml:space="preserve"> </v>
      </c>
      <c r="K55" s="30"/>
      <c r="L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102" t="s">
        <v>93</v>
      </c>
      <c r="D57" s="96"/>
      <c r="E57" s="96"/>
      <c r="F57" s="96"/>
      <c r="G57" s="96"/>
      <c r="H57" s="96"/>
      <c r="I57" s="96"/>
      <c r="J57" s="103" t="s">
        <v>94</v>
      </c>
      <c r="K57" s="96"/>
      <c r="L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104" t="s">
        <v>67</v>
      </c>
      <c r="D59" s="30"/>
      <c r="E59" s="30"/>
      <c r="F59" s="30"/>
      <c r="G59" s="30"/>
      <c r="H59" s="30"/>
      <c r="I59" s="30"/>
      <c r="J59" s="64">
        <f>J99</f>
        <v>0</v>
      </c>
      <c r="K59" s="30"/>
      <c r="L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95</v>
      </c>
    </row>
    <row r="60" spans="1:47" s="9" customFormat="1" ht="24.95" customHeight="1">
      <c r="B60" s="105"/>
      <c r="D60" s="106" t="s">
        <v>96</v>
      </c>
      <c r="E60" s="107"/>
      <c r="F60" s="107"/>
      <c r="G60" s="107"/>
      <c r="H60" s="107"/>
      <c r="I60" s="107"/>
      <c r="J60" s="108">
        <f>J100</f>
        <v>0</v>
      </c>
      <c r="L60" s="105"/>
    </row>
    <row r="61" spans="1:47" s="10" customFormat="1" ht="19.899999999999999" customHeight="1">
      <c r="B61" s="109"/>
      <c r="D61" s="110" t="s">
        <v>97</v>
      </c>
      <c r="E61" s="111"/>
      <c r="F61" s="111"/>
      <c r="G61" s="111"/>
      <c r="H61" s="111"/>
      <c r="I61" s="111"/>
      <c r="J61" s="112">
        <f>J101</f>
        <v>0</v>
      </c>
      <c r="L61" s="109"/>
    </row>
    <row r="62" spans="1:47" s="10" customFormat="1" ht="14.85" customHeight="1">
      <c r="B62" s="109"/>
      <c r="D62" s="110" t="s">
        <v>98</v>
      </c>
      <c r="E62" s="111"/>
      <c r="F62" s="111"/>
      <c r="G62" s="111"/>
      <c r="H62" s="111"/>
      <c r="I62" s="111"/>
      <c r="J62" s="112">
        <f>J102</f>
        <v>0</v>
      </c>
      <c r="L62" s="109"/>
    </row>
    <row r="63" spans="1:47" s="10" customFormat="1" ht="14.85" customHeight="1">
      <c r="B63" s="109"/>
      <c r="D63" s="110" t="s">
        <v>99</v>
      </c>
      <c r="E63" s="111"/>
      <c r="F63" s="111"/>
      <c r="G63" s="111"/>
      <c r="H63" s="111"/>
      <c r="I63" s="111"/>
      <c r="J63" s="112">
        <f>J124</f>
        <v>0</v>
      </c>
      <c r="L63" s="109"/>
    </row>
    <row r="64" spans="1:47" s="10" customFormat="1" ht="14.85" customHeight="1">
      <c r="B64" s="109"/>
      <c r="D64" s="110" t="s">
        <v>100</v>
      </c>
      <c r="E64" s="111"/>
      <c r="F64" s="111"/>
      <c r="G64" s="111"/>
      <c r="H64" s="111"/>
      <c r="I64" s="111"/>
      <c r="J64" s="112">
        <f>J133</f>
        <v>0</v>
      </c>
      <c r="L64" s="109"/>
    </row>
    <row r="65" spans="1:31" s="10" customFormat="1" ht="14.85" customHeight="1">
      <c r="B65" s="109"/>
      <c r="D65" s="110" t="s">
        <v>102</v>
      </c>
      <c r="E65" s="111"/>
      <c r="F65" s="111"/>
      <c r="G65" s="111"/>
      <c r="H65" s="111"/>
      <c r="I65" s="111"/>
      <c r="J65" s="112">
        <f>J154</f>
        <v>0</v>
      </c>
      <c r="L65" s="109"/>
    </row>
    <row r="66" spans="1:31" s="10" customFormat="1" ht="14.85" customHeight="1">
      <c r="B66" s="109"/>
      <c r="D66" s="110" t="s">
        <v>103</v>
      </c>
      <c r="E66" s="111"/>
      <c r="F66" s="111"/>
      <c r="G66" s="111"/>
      <c r="H66" s="111"/>
      <c r="I66" s="111"/>
      <c r="J66" s="112">
        <f>J163</f>
        <v>0</v>
      </c>
      <c r="L66" s="109"/>
    </row>
    <row r="67" spans="1:31" s="10" customFormat="1" ht="14.85" customHeight="1">
      <c r="B67" s="109"/>
      <c r="D67" s="110" t="s">
        <v>104</v>
      </c>
      <c r="E67" s="111"/>
      <c r="F67" s="111"/>
      <c r="G67" s="111"/>
      <c r="H67" s="111"/>
      <c r="I67" s="111"/>
      <c r="J67" s="112">
        <f>J193</f>
        <v>0</v>
      </c>
      <c r="L67" s="109"/>
    </row>
    <row r="68" spans="1:31" s="10" customFormat="1" ht="14.85" customHeight="1">
      <c r="B68" s="109"/>
      <c r="D68" s="110" t="s">
        <v>105</v>
      </c>
      <c r="E68" s="111"/>
      <c r="F68" s="111"/>
      <c r="G68" s="111"/>
      <c r="H68" s="111"/>
      <c r="I68" s="111"/>
      <c r="J68" s="112">
        <f>J219</f>
        <v>0</v>
      </c>
      <c r="L68" s="109"/>
    </row>
    <row r="69" spans="1:31" s="10" customFormat="1" ht="19.899999999999999" customHeight="1">
      <c r="B69" s="109"/>
      <c r="D69" s="110" t="s">
        <v>108</v>
      </c>
      <c r="E69" s="111"/>
      <c r="F69" s="111"/>
      <c r="G69" s="111"/>
      <c r="H69" s="111"/>
      <c r="I69" s="111"/>
      <c r="J69" s="112">
        <f>J223</f>
        <v>0</v>
      </c>
      <c r="L69" s="109"/>
    </row>
    <row r="70" spans="1:31" s="10" customFormat="1" ht="14.85" customHeight="1">
      <c r="B70" s="109"/>
      <c r="D70" s="110" t="s">
        <v>109</v>
      </c>
      <c r="E70" s="111"/>
      <c r="F70" s="111"/>
      <c r="G70" s="111"/>
      <c r="H70" s="111"/>
      <c r="I70" s="111"/>
      <c r="J70" s="112">
        <f>J224</f>
        <v>0</v>
      </c>
      <c r="L70" s="109"/>
    </row>
    <row r="71" spans="1:31" s="10" customFormat="1" ht="19.899999999999999" customHeight="1">
      <c r="B71" s="109"/>
      <c r="D71" s="110" t="s">
        <v>110</v>
      </c>
      <c r="E71" s="111"/>
      <c r="F71" s="111"/>
      <c r="G71" s="111"/>
      <c r="H71" s="111"/>
      <c r="I71" s="111"/>
      <c r="J71" s="112">
        <f>J228</f>
        <v>0</v>
      </c>
      <c r="L71" s="109"/>
    </row>
    <row r="72" spans="1:31" s="10" customFormat="1" ht="14.85" customHeight="1">
      <c r="B72" s="109"/>
      <c r="D72" s="110" t="s">
        <v>111</v>
      </c>
      <c r="E72" s="111"/>
      <c r="F72" s="111"/>
      <c r="G72" s="111"/>
      <c r="H72" s="111"/>
      <c r="I72" s="111"/>
      <c r="J72" s="112">
        <f>J229</f>
        <v>0</v>
      </c>
      <c r="L72" s="109"/>
    </row>
    <row r="73" spans="1:31" s="10" customFormat="1" ht="14.85" customHeight="1">
      <c r="B73" s="109"/>
      <c r="D73" s="110" t="s">
        <v>112</v>
      </c>
      <c r="E73" s="111"/>
      <c r="F73" s="111"/>
      <c r="G73" s="111"/>
      <c r="H73" s="111"/>
      <c r="I73" s="111"/>
      <c r="J73" s="112">
        <f>J234</f>
        <v>0</v>
      </c>
      <c r="L73" s="109"/>
    </row>
    <row r="74" spans="1:31" s="10" customFormat="1" ht="14.85" customHeight="1">
      <c r="B74" s="109"/>
      <c r="D74" s="110" t="s">
        <v>113</v>
      </c>
      <c r="E74" s="111"/>
      <c r="F74" s="111"/>
      <c r="G74" s="111"/>
      <c r="H74" s="111"/>
      <c r="I74" s="111"/>
      <c r="J74" s="112">
        <f>J245</f>
        <v>0</v>
      </c>
      <c r="L74" s="109"/>
    </row>
    <row r="75" spans="1:31" s="10" customFormat="1" ht="19.899999999999999" customHeight="1">
      <c r="B75" s="109"/>
      <c r="D75" s="110" t="s">
        <v>116</v>
      </c>
      <c r="E75" s="111"/>
      <c r="F75" s="111"/>
      <c r="G75" s="111"/>
      <c r="H75" s="111"/>
      <c r="I75" s="111"/>
      <c r="J75" s="112">
        <f>J271</f>
        <v>0</v>
      </c>
      <c r="L75" s="109"/>
    </row>
    <row r="76" spans="1:31" s="9" customFormat="1" ht="24.95" customHeight="1">
      <c r="B76" s="105"/>
      <c r="D76" s="106" t="s">
        <v>117</v>
      </c>
      <c r="E76" s="107"/>
      <c r="F76" s="107"/>
      <c r="G76" s="107"/>
      <c r="H76" s="107"/>
      <c r="I76" s="107"/>
      <c r="J76" s="108">
        <f>J283</f>
        <v>0</v>
      </c>
      <c r="L76" s="105"/>
    </row>
    <row r="77" spans="1:31" s="10" customFormat="1" ht="19.899999999999999" customHeight="1">
      <c r="B77" s="109"/>
      <c r="D77" s="110" t="s">
        <v>118</v>
      </c>
      <c r="E77" s="111"/>
      <c r="F77" s="111"/>
      <c r="G77" s="111"/>
      <c r="H77" s="111"/>
      <c r="I77" s="111"/>
      <c r="J77" s="112">
        <f>J284</f>
        <v>0</v>
      </c>
      <c r="L77" s="109"/>
    </row>
    <row r="78" spans="1:31" s="10" customFormat="1" ht="19.899999999999999" customHeight="1">
      <c r="B78" s="109"/>
      <c r="D78" s="110" t="s">
        <v>119</v>
      </c>
      <c r="E78" s="111"/>
      <c r="F78" s="111"/>
      <c r="G78" s="111"/>
      <c r="H78" s="111"/>
      <c r="I78" s="111"/>
      <c r="J78" s="112">
        <f>J297</f>
        <v>0</v>
      </c>
      <c r="L78" s="109"/>
    </row>
    <row r="79" spans="1:31" s="10" customFormat="1" ht="19.899999999999999" customHeight="1">
      <c r="B79" s="109"/>
      <c r="D79" s="110" t="s">
        <v>120</v>
      </c>
      <c r="E79" s="111"/>
      <c r="F79" s="111"/>
      <c r="G79" s="111"/>
      <c r="H79" s="111"/>
      <c r="I79" s="111"/>
      <c r="J79" s="112">
        <f>J301</f>
        <v>0</v>
      </c>
      <c r="L79" s="109"/>
    </row>
    <row r="80" spans="1:31" s="2" customFormat="1" ht="21.75" customHeight="1">
      <c r="A80" s="30"/>
      <c r="B80" s="31"/>
      <c r="C80" s="30"/>
      <c r="D80" s="30"/>
      <c r="E80" s="30"/>
      <c r="F80" s="30"/>
      <c r="G80" s="30"/>
      <c r="H80" s="30"/>
      <c r="I80" s="30"/>
      <c r="J80" s="30"/>
      <c r="K80" s="30"/>
      <c r="L80" s="88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31" s="2" customFormat="1" ht="6.95" customHeight="1">
      <c r="A81" s="30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88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5" spans="1:31" s="2" customFormat="1" ht="6.95" customHeight="1">
      <c r="A85" s="30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88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2" customFormat="1" ht="24.95" customHeight="1">
      <c r="A86" s="30"/>
      <c r="B86" s="31"/>
      <c r="C86" s="22" t="s">
        <v>121</v>
      </c>
      <c r="D86" s="30"/>
      <c r="E86" s="30"/>
      <c r="F86" s="30"/>
      <c r="G86" s="30"/>
      <c r="H86" s="30"/>
      <c r="I86" s="30"/>
      <c r="J86" s="30"/>
      <c r="K86" s="30"/>
      <c r="L86" s="88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31" s="2" customFormat="1" ht="6.95" customHeight="1">
      <c r="A87" s="30"/>
      <c r="B87" s="31"/>
      <c r="C87" s="30"/>
      <c r="D87" s="30"/>
      <c r="E87" s="30"/>
      <c r="F87" s="30"/>
      <c r="G87" s="30"/>
      <c r="H87" s="30"/>
      <c r="I87" s="30"/>
      <c r="J87" s="30"/>
      <c r="K87" s="30"/>
      <c r="L87" s="88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14</v>
      </c>
      <c r="D88" s="30"/>
      <c r="E88" s="30"/>
      <c r="F88" s="30"/>
      <c r="G88" s="30"/>
      <c r="H88" s="30"/>
      <c r="I88" s="30"/>
      <c r="J88" s="30"/>
      <c r="K88" s="30"/>
      <c r="L88" s="88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25" t="str">
        <f>E7</f>
        <v>Oprava přívodního vodovodního řadu Břilice</v>
      </c>
      <c r="F89" s="226"/>
      <c r="G89" s="226"/>
      <c r="H89" s="226"/>
      <c r="I89" s="30"/>
      <c r="J89" s="30"/>
      <c r="K89" s="30"/>
      <c r="L89" s="88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12" customHeight="1">
      <c r="A90" s="30"/>
      <c r="B90" s="31"/>
      <c r="C90" s="27" t="s">
        <v>90</v>
      </c>
      <c r="D90" s="30"/>
      <c r="E90" s="30"/>
      <c r="F90" s="30"/>
      <c r="G90" s="30"/>
      <c r="H90" s="30"/>
      <c r="I90" s="30"/>
      <c r="J90" s="30"/>
      <c r="K90" s="30"/>
      <c r="L90" s="88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6.5" customHeight="1">
      <c r="A91" s="30"/>
      <c r="B91" s="31"/>
      <c r="C91" s="30"/>
      <c r="D91" s="30"/>
      <c r="E91" s="215" t="str">
        <f>E9</f>
        <v>SO 02 - Vodovod - 2. část</v>
      </c>
      <c r="F91" s="224"/>
      <c r="G91" s="224"/>
      <c r="H91" s="224"/>
      <c r="I91" s="30"/>
      <c r="J91" s="30"/>
      <c r="K91" s="30"/>
      <c r="L91" s="88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88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2" customHeight="1">
      <c r="A93" s="30"/>
      <c r="B93" s="31"/>
      <c r="C93" s="27" t="s">
        <v>18</v>
      </c>
      <c r="D93" s="30"/>
      <c r="E93" s="30"/>
      <c r="F93" s="25" t="str">
        <f>F12</f>
        <v>Břilice</v>
      </c>
      <c r="G93" s="30"/>
      <c r="H93" s="30"/>
      <c r="I93" s="27" t="s">
        <v>20</v>
      </c>
      <c r="J93" s="48" t="str">
        <f>IF(J12="","",J12)</f>
        <v>7. 9. 2020</v>
      </c>
      <c r="K93" s="30"/>
      <c r="L93" s="88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6.95" customHeight="1">
      <c r="A94" s="30"/>
      <c r="B94" s="31"/>
      <c r="C94" s="30"/>
      <c r="D94" s="30"/>
      <c r="E94" s="30"/>
      <c r="F94" s="30"/>
      <c r="G94" s="30"/>
      <c r="H94" s="30"/>
      <c r="I94" s="30"/>
      <c r="J94" s="30"/>
      <c r="K94" s="30"/>
      <c r="L94" s="88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40.15" customHeight="1">
      <c r="A95" s="30"/>
      <c r="B95" s="31"/>
      <c r="C95" s="27" t="s">
        <v>22</v>
      </c>
      <c r="D95" s="30"/>
      <c r="E95" s="30"/>
      <c r="F95" s="25" t="str">
        <f>E15</f>
        <v xml:space="preserve"> </v>
      </c>
      <c r="G95" s="30"/>
      <c r="H95" s="30"/>
      <c r="I95" s="27" t="s">
        <v>27</v>
      </c>
      <c r="J95" s="28" t="str">
        <f>E21</f>
        <v>Ing.Jana Máchová - vodohospodářská projekce</v>
      </c>
      <c r="K95" s="30"/>
      <c r="L95" s="88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15.2" customHeight="1">
      <c r="A96" s="30"/>
      <c r="B96" s="31"/>
      <c r="C96" s="27" t="s">
        <v>26</v>
      </c>
      <c r="D96" s="30"/>
      <c r="E96" s="30"/>
      <c r="F96" s="25" t="str">
        <f>IF(E18="","",E18)</f>
        <v xml:space="preserve"> </v>
      </c>
      <c r="G96" s="30"/>
      <c r="H96" s="30"/>
      <c r="I96" s="27" t="s">
        <v>32</v>
      </c>
      <c r="J96" s="28" t="str">
        <f>E24</f>
        <v xml:space="preserve"> </v>
      </c>
      <c r="K96" s="30"/>
      <c r="L96" s="88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65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88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65" s="11" customFormat="1" ht="29.25" customHeight="1">
      <c r="A98" s="113"/>
      <c r="B98" s="114"/>
      <c r="C98" s="115" t="s">
        <v>122</v>
      </c>
      <c r="D98" s="116" t="s">
        <v>54</v>
      </c>
      <c r="E98" s="116" t="s">
        <v>50</v>
      </c>
      <c r="F98" s="116" t="s">
        <v>51</v>
      </c>
      <c r="G98" s="116" t="s">
        <v>123</v>
      </c>
      <c r="H98" s="116" t="s">
        <v>124</v>
      </c>
      <c r="I98" s="116" t="s">
        <v>125</v>
      </c>
      <c r="J98" s="116" t="s">
        <v>94</v>
      </c>
      <c r="K98" s="117" t="s">
        <v>126</v>
      </c>
      <c r="L98" s="118"/>
      <c r="M98" s="55" t="s">
        <v>3</v>
      </c>
      <c r="N98" s="56" t="s">
        <v>39</v>
      </c>
      <c r="O98" s="56" t="s">
        <v>127</v>
      </c>
      <c r="P98" s="56" t="s">
        <v>128</v>
      </c>
      <c r="Q98" s="56" t="s">
        <v>129</v>
      </c>
      <c r="R98" s="56" t="s">
        <v>130</v>
      </c>
      <c r="S98" s="56" t="s">
        <v>131</v>
      </c>
      <c r="T98" s="57" t="s">
        <v>132</v>
      </c>
      <c r="U98" s="113"/>
      <c r="V98" s="113"/>
      <c r="W98" s="113"/>
      <c r="X98" s="113"/>
      <c r="Y98" s="113"/>
      <c r="Z98" s="113"/>
      <c r="AA98" s="113"/>
      <c r="AB98" s="113"/>
      <c r="AC98" s="113"/>
      <c r="AD98" s="113"/>
      <c r="AE98" s="113"/>
    </row>
    <row r="99" spans="1:65" s="2" customFormat="1" ht="22.9" customHeight="1">
      <c r="A99" s="30"/>
      <c r="B99" s="31"/>
      <c r="C99" s="62" t="s">
        <v>133</v>
      </c>
      <c r="D99" s="30"/>
      <c r="E99" s="30"/>
      <c r="F99" s="30"/>
      <c r="G99" s="30"/>
      <c r="H99" s="30"/>
      <c r="I99" s="30"/>
      <c r="J99" s="119">
        <f>BK99</f>
        <v>0</v>
      </c>
      <c r="K99" s="30"/>
      <c r="L99" s="31"/>
      <c r="M99" s="58"/>
      <c r="N99" s="49"/>
      <c r="O99" s="59"/>
      <c r="P99" s="120">
        <f>P100+P283</f>
        <v>302.11734100000001</v>
      </c>
      <c r="Q99" s="59"/>
      <c r="R99" s="120">
        <f>R100+R283</f>
        <v>1.4501538599999999</v>
      </c>
      <c r="S99" s="59"/>
      <c r="T99" s="121">
        <f>T100+T283</f>
        <v>13.859339999999998</v>
      </c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T99" s="18" t="s">
        <v>68</v>
      </c>
      <c r="AU99" s="18" t="s">
        <v>95</v>
      </c>
      <c r="BK99" s="122">
        <f>BK100+BK283</f>
        <v>0</v>
      </c>
    </row>
    <row r="100" spans="1:65" s="12" customFormat="1" ht="25.9" customHeight="1">
      <c r="B100" s="123"/>
      <c r="D100" s="124" t="s">
        <v>68</v>
      </c>
      <c r="E100" s="125" t="s">
        <v>134</v>
      </c>
      <c r="F100" s="125" t="s">
        <v>135</v>
      </c>
      <c r="J100" s="126">
        <f>BK100</f>
        <v>0</v>
      </c>
      <c r="L100" s="123"/>
      <c r="M100" s="127"/>
      <c r="N100" s="128"/>
      <c r="O100" s="128"/>
      <c r="P100" s="129">
        <f>P101+P223+P228+P271</f>
        <v>302.11734100000001</v>
      </c>
      <c r="Q100" s="128"/>
      <c r="R100" s="129">
        <f>R101+R223+R228+R271</f>
        <v>1.4501538599999999</v>
      </c>
      <c r="S100" s="128"/>
      <c r="T100" s="130">
        <f>T101+T223+T228+T271</f>
        <v>13.859339999999998</v>
      </c>
      <c r="AR100" s="124" t="s">
        <v>77</v>
      </c>
      <c r="AT100" s="131" t="s">
        <v>68</v>
      </c>
      <c r="AU100" s="131" t="s">
        <v>69</v>
      </c>
      <c r="AY100" s="124" t="s">
        <v>136</v>
      </c>
      <c r="BK100" s="132">
        <f>BK101+BK223+BK228+BK271</f>
        <v>0</v>
      </c>
    </row>
    <row r="101" spans="1:65" s="12" customFormat="1" ht="22.9" customHeight="1">
      <c r="B101" s="123"/>
      <c r="D101" s="124" t="s">
        <v>68</v>
      </c>
      <c r="E101" s="133" t="s">
        <v>77</v>
      </c>
      <c r="F101" s="133" t="s">
        <v>137</v>
      </c>
      <c r="J101" s="134">
        <f>BK101</f>
        <v>0</v>
      </c>
      <c r="L101" s="123"/>
      <c r="M101" s="127"/>
      <c r="N101" s="128"/>
      <c r="O101" s="128"/>
      <c r="P101" s="129">
        <f>P102+P124+P133+P154+P163+P193+P219</f>
        <v>243.41534100000001</v>
      </c>
      <c r="Q101" s="128"/>
      <c r="R101" s="129">
        <f>R102+R124+R133+R154+R163+R193+R219</f>
        <v>0.25624824000000002</v>
      </c>
      <c r="S101" s="128"/>
      <c r="T101" s="130">
        <f>T102+T124+T133+T154+T163+T193+T219</f>
        <v>12.179419999999999</v>
      </c>
      <c r="AR101" s="124" t="s">
        <v>77</v>
      </c>
      <c r="AT101" s="131" t="s">
        <v>68</v>
      </c>
      <c r="AU101" s="131" t="s">
        <v>77</v>
      </c>
      <c r="AY101" s="124" t="s">
        <v>136</v>
      </c>
      <c r="BK101" s="132">
        <f>BK102+BK124+BK133+BK154+BK163+BK193+BK219</f>
        <v>0</v>
      </c>
    </row>
    <row r="102" spans="1:65" s="12" customFormat="1" ht="20.85" customHeight="1">
      <c r="B102" s="123"/>
      <c r="D102" s="124" t="s">
        <v>68</v>
      </c>
      <c r="E102" s="133" t="s">
        <v>138</v>
      </c>
      <c r="F102" s="133" t="s">
        <v>139</v>
      </c>
      <c r="J102" s="134">
        <f>BK102</f>
        <v>0</v>
      </c>
      <c r="L102" s="123"/>
      <c r="M102" s="127"/>
      <c r="N102" s="128"/>
      <c r="O102" s="128"/>
      <c r="P102" s="129">
        <f>SUM(P103:P123)</f>
        <v>8.7879680000000011</v>
      </c>
      <c r="Q102" s="128"/>
      <c r="R102" s="129">
        <f>SUM(R103:R123)</f>
        <v>0.16260000000000002</v>
      </c>
      <c r="S102" s="128"/>
      <c r="T102" s="130">
        <f>SUM(T103:T123)</f>
        <v>12.179419999999999</v>
      </c>
      <c r="AR102" s="124" t="s">
        <v>77</v>
      </c>
      <c r="AT102" s="131" t="s">
        <v>68</v>
      </c>
      <c r="AU102" s="131" t="s">
        <v>79</v>
      </c>
      <c r="AY102" s="124" t="s">
        <v>136</v>
      </c>
      <c r="BK102" s="132">
        <f>SUM(BK103:BK123)</f>
        <v>0</v>
      </c>
    </row>
    <row r="103" spans="1:65" s="2" customFormat="1" ht="62.65" customHeight="1">
      <c r="A103" s="30"/>
      <c r="B103" s="135"/>
      <c r="C103" s="136" t="s">
        <v>77</v>
      </c>
      <c r="D103" s="136" t="s">
        <v>140</v>
      </c>
      <c r="E103" s="137" t="s">
        <v>783</v>
      </c>
      <c r="F103" s="138" t="s">
        <v>784</v>
      </c>
      <c r="G103" s="139" t="s">
        <v>175</v>
      </c>
      <c r="H103" s="140">
        <v>41.997999999999998</v>
      </c>
      <c r="I103" s="141"/>
      <c r="J103" s="141">
        <f>ROUND(I103*H103,2)</f>
        <v>0</v>
      </c>
      <c r="K103" s="138" t="s">
        <v>144</v>
      </c>
      <c r="L103" s="31"/>
      <c r="M103" s="142" t="s">
        <v>3</v>
      </c>
      <c r="N103" s="143" t="s">
        <v>40</v>
      </c>
      <c r="O103" s="144">
        <v>0.11600000000000001</v>
      </c>
      <c r="P103" s="144">
        <f>O103*H103</f>
        <v>4.8717680000000003</v>
      </c>
      <c r="Q103" s="144">
        <v>0</v>
      </c>
      <c r="R103" s="144">
        <f>Q103*H103</f>
        <v>0</v>
      </c>
      <c r="S103" s="144">
        <v>0.28999999999999998</v>
      </c>
      <c r="T103" s="145">
        <f>S103*H103</f>
        <v>12.179419999999999</v>
      </c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R103" s="146" t="s">
        <v>145</v>
      </c>
      <c r="AT103" s="146" t="s">
        <v>140</v>
      </c>
      <c r="AU103" s="146" t="s">
        <v>146</v>
      </c>
      <c r="AY103" s="18" t="s">
        <v>136</v>
      </c>
      <c r="BE103" s="147">
        <f>IF(N103="základní",J103,0)</f>
        <v>0</v>
      </c>
      <c r="BF103" s="147">
        <f>IF(N103="snížená",J103,0)</f>
        <v>0</v>
      </c>
      <c r="BG103" s="147">
        <f>IF(N103="zákl. přenesená",J103,0)</f>
        <v>0</v>
      </c>
      <c r="BH103" s="147">
        <f>IF(N103="sníž. přenesená",J103,0)</f>
        <v>0</v>
      </c>
      <c r="BI103" s="147">
        <f>IF(N103="nulová",J103,0)</f>
        <v>0</v>
      </c>
      <c r="BJ103" s="18" t="s">
        <v>77</v>
      </c>
      <c r="BK103" s="147">
        <f>ROUND(I103*H103,2)</f>
        <v>0</v>
      </c>
      <c r="BL103" s="18" t="s">
        <v>145</v>
      </c>
      <c r="BM103" s="146" t="s">
        <v>785</v>
      </c>
    </row>
    <row r="104" spans="1:65" s="13" customFormat="1">
      <c r="B104" s="148"/>
      <c r="D104" s="149" t="s">
        <v>148</v>
      </c>
      <c r="E104" s="150" t="s">
        <v>3</v>
      </c>
      <c r="F104" s="151" t="s">
        <v>786</v>
      </c>
      <c r="H104" s="150" t="s">
        <v>3</v>
      </c>
      <c r="L104" s="148"/>
      <c r="M104" s="152"/>
      <c r="N104" s="153"/>
      <c r="O104" s="153"/>
      <c r="P104" s="153"/>
      <c r="Q104" s="153"/>
      <c r="R104" s="153"/>
      <c r="S104" s="153"/>
      <c r="T104" s="154"/>
      <c r="AT104" s="150" t="s">
        <v>148</v>
      </c>
      <c r="AU104" s="150" t="s">
        <v>146</v>
      </c>
      <c r="AV104" s="13" t="s">
        <v>77</v>
      </c>
      <c r="AW104" s="13" t="s">
        <v>31</v>
      </c>
      <c r="AX104" s="13" t="s">
        <v>69</v>
      </c>
      <c r="AY104" s="150" t="s">
        <v>136</v>
      </c>
    </row>
    <row r="105" spans="1:65" s="14" customFormat="1">
      <c r="B105" s="155"/>
      <c r="D105" s="149" t="s">
        <v>148</v>
      </c>
      <c r="E105" s="156" t="s">
        <v>3</v>
      </c>
      <c r="F105" s="157" t="s">
        <v>787</v>
      </c>
      <c r="H105" s="158">
        <v>41.997999999999998</v>
      </c>
      <c r="L105" s="155"/>
      <c r="M105" s="159"/>
      <c r="N105" s="160"/>
      <c r="O105" s="160"/>
      <c r="P105" s="160"/>
      <c r="Q105" s="160"/>
      <c r="R105" s="160"/>
      <c r="S105" s="160"/>
      <c r="T105" s="161"/>
      <c r="AT105" s="156" t="s">
        <v>148</v>
      </c>
      <c r="AU105" s="156" t="s">
        <v>146</v>
      </c>
      <c r="AV105" s="14" t="s">
        <v>79</v>
      </c>
      <c r="AW105" s="14" t="s">
        <v>31</v>
      </c>
      <c r="AX105" s="14" t="s">
        <v>69</v>
      </c>
      <c r="AY105" s="156" t="s">
        <v>136</v>
      </c>
    </row>
    <row r="106" spans="1:65" s="15" customFormat="1">
      <c r="B106" s="162"/>
      <c r="D106" s="149" t="s">
        <v>148</v>
      </c>
      <c r="E106" s="163" t="s">
        <v>3</v>
      </c>
      <c r="F106" s="164" t="s">
        <v>151</v>
      </c>
      <c r="H106" s="165">
        <v>41.997999999999998</v>
      </c>
      <c r="L106" s="162"/>
      <c r="M106" s="166"/>
      <c r="N106" s="167"/>
      <c r="O106" s="167"/>
      <c r="P106" s="167"/>
      <c r="Q106" s="167"/>
      <c r="R106" s="167"/>
      <c r="S106" s="167"/>
      <c r="T106" s="168"/>
      <c r="AT106" s="163" t="s">
        <v>148</v>
      </c>
      <c r="AU106" s="163" t="s">
        <v>146</v>
      </c>
      <c r="AV106" s="15" t="s">
        <v>145</v>
      </c>
      <c r="AW106" s="15" t="s">
        <v>31</v>
      </c>
      <c r="AX106" s="15" t="s">
        <v>77</v>
      </c>
      <c r="AY106" s="163" t="s">
        <v>136</v>
      </c>
    </row>
    <row r="107" spans="1:65" s="2" customFormat="1" ht="24.2" customHeight="1">
      <c r="A107" s="30"/>
      <c r="B107" s="135"/>
      <c r="C107" s="136" t="s">
        <v>79</v>
      </c>
      <c r="D107" s="136" t="s">
        <v>140</v>
      </c>
      <c r="E107" s="137" t="s">
        <v>141</v>
      </c>
      <c r="F107" s="138" t="s">
        <v>142</v>
      </c>
      <c r="G107" s="139" t="s">
        <v>143</v>
      </c>
      <c r="H107" s="140">
        <v>8</v>
      </c>
      <c r="I107" s="141"/>
      <c r="J107" s="141">
        <f>ROUND(I107*H107,2)</f>
        <v>0</v>
      </c>
      <c r="K107" s="138" t="s">
        <v>144</v>
      </c>
      <c r="L107" s="31"/>
      <c r="M107" s="142" t="s">
        <v>3</v>
      </c>
      <c r="N107" s="143" t="s">
        <v>40</v>
      </c>
      <c r="O107" s="144">
        <v>0.184</v>
      </c>
      <c r="P107" s="144">
        <f>O107*H107</f>
        <v>1.472</v>
      </c>
      <c r="Q107" s="144">
        <v>3.0000000000000001E-5</v>
      </c>
      <c r="R107" s="144">
        <f>Q107*H107</f>
        <v>2.4000000000000001E-4</v>
      </c>
      <c r="S107" s="144">
        <v>0</v>
      </c>
      <c r="T107" s="145">
        <f>S107*H107</f>
        <v>0</v>
      </c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R107" s="146" t="s">
        <v>145</v>
      </c>
      <c r="AT107" s="146" t="s">
        <v>140</v>
      </c>
      <c r="AU107" s="146" t="s">
        <v>146</v>
      </c>
      <c r="AY107" s="18" t="s">
        <v>136</v>
      </c>
      <c r="BE107" s="147">
        <f>IF(N107="základní",J107,0)</f>
        <v>0</v>
      </c>
      <c r="BF107" s="147">
        <f>IF(N107="snížená",J107,0)</f>
        <v>0</v>
      </c>
      <c r="BG107" s="147">
        <f>IF(N107="zákl. přenesená",J107,0)</f>
        <v>0</v>
      </c>
      <c r="BH107" s="147">
        <f>IF(N107="sníž. přenesená",J107,0)</f>
        <v>0</v>
      </c>
      <c r="BI107" s="147">
        <f>IF(N107="nulová",J107,0)</f>
        <v>0</v>
      </c>
      <c r="BJ107" s="18" t="s">
        <v>77</v>
      </c>
      <c r="BK107" s="147">
        <f>ROUND(I107*H107,2)</f>
        <v>0</v>
      </c>
      <c r="BL107" s="18" t="s">
        <v>145</v>
      </c>
      <c r="BM107" s="146" t="s">
        <v>147</v>
      </c>
    </row>
    <row r="108" spans="1:65" s="14" customFormat="1">
      <c r="B108" s="155"/>
      <c r="D108" s="149" t="s">
        <v>148</v>
      </c>
      <c r="E108" s="156" t="s">
        <v>3</v>
      </c>
      <c r="F108" s="157" t="s">
        <v>788</v>
      </c>
      <c r="H108" s="158">
        <v>8</v>
      </c>
      <c r="L108" s="155"/>
      <c r="M108" s="159"/>
      <c r="N108" s="160"/>
      <c r="O108" s="160"/>
      <c r="P108" s="160"/>
      <c r="Q108" s="160"/>
      <c r="R108" s="160"/>
      <c r="S108" s="160"/>
      <c r="T108" s="161"/>
      <c r="AT108" s="156" t="s">
        <v>148</v>
      </c>
      <c r="AU108" s="156" t="s">
        <v>146</v>
      </c>
      <c r="AV108" s="14" t="s">
        <v>79</v>
      </c>
      <c r="AW108" s="14" t="s">
        <v>31</v>
      </c>
      <c r="AX108" s="14" t="s">
        <v>69</v>
      </c>
      <c r="AY108" s="156" t="s">
        <v>136</v>
      </c>
    </row>
    <row r="109" spans="1:65" s="15" customFormat="1">
      <c r="B109" s="162"/>
      <c r="D109" s="149" t="s">
        <v>148</v>
      </c>
      <c r="E109" s="163" t="s">
        <v>3</v>
      </c>
      <c r="F109" s="164" t="s">
        <v>151</v>
      </c>
      <c r="H109" s="165">
        <v>8</v>
      </c>
      <c r="L109" s="162"/>
      <c r="M109" s="166"/>
      <c r="N109" s="167"/>
      <c r="O109" s="167"/>
      <c r="P109" s="167"/>
      <c r="Q109" s="167"/>
      <c r="R109" s="167"/>
      <c r="S109" s="167"/>
      <c r="T109" s="168"/>
      <c r="AT109" s="163" t="s">
        <v>148</v>
      </c>
      <c r="AU109" s="163" t="s">
        <v>146</v>
      </c>
      <c r="AV109" s="15" t="s">
        <v>145</v>
      </c>
      <c r="AW109" s="15" t="s">
        <v>31</v>
      </c>
      <c r="AX109" s="15" t="s">
        <v>77</v>
      </c>
      <c r="AY109" s="163" t="s">
        <v>136</v>
      </c>
    </row>
    <row r="110" spans="1:65" s="2" customFormat="1" ht="37.9" customHeight="1">
      <c r="A110" s="30"/>
      <c r="B110" s="135"/>
      <c r="C110" s="136" t="s">
        <v>146</v>
      </c>
      <c r="D110" s="136" t="s">
        <v>140</v>
      </c>
      <c r="E110" s="137" t="s">
        <v>152</v>
      </c>
      <c r="F110" s="138" t="s">
        <v>153</v>
      </c>
      <c r="G110" s="139" t="s">
        <v>154</v>
      </c>
      <c r="H110" s="140">
        <v>1</v>
      </c>
      <c r="I110" s="141"/>
      <c r="J110" s="141">
        <f>ROUND(I110*H110,2)</f>
        <v>0</v>
      </c>
      <c r="K110" s="138" t="s">
        <v>144</v>
      </c>
      <c r="L110" s="31"/>
      <c r="M110" s="142" t="s">
        <v>3</v>
      </c>
      <c r="N110" s="143" t="s">
        <v>40</v>
      </c>
      <c r="O110" s="144">
        <v>0</v>
      </c>
      <c r="P110" s="144">
        <f>O110*H110</f>
        <v>0</v>
      </c>
      <c r="Q110" s="144">
        <v>0</v>
      </c>
      <c r="R110" s="144">
        <f>Q110*H110</f>
        <v>0</v>
      </c>
      <c r="S110" s="144">
        <v>0</v>
      </c>
      <c r="T110" s="145">
        <f>S110*H110</f>
        <v>0</v>
      </c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R110" s="146" t="s">
        <v>145</v>
      </c>
      <c r="AT110" s="146" t="s">
        <v>140</v>
      </c>
      <c r="AU110" s="146" t="s">
        <v>146</v>
      </c>
      <c r="AY110" s="18" t="s">
        <v>136</v>
      </c>
      <c r="BE110" s="147">
        <f>IF(N110="základní",J110,0)</f>
        <v>0</v>
      </c>
      <c r="BF110" s="147">
        <f>IF(N110="snížená",J110,0)</f>
        <v>0</v>
      </c>
      <c r="BG110" s="147">
        <f>IF(N110="zákl. přenesená",J110,0)</f>
        <v>0</v>
      </c>
      <c r="BH110" s="147">
        <f>IF(N110="sníž. přenesená",J110,0)</f>
        <v>0</v>
      </c>
      <c r="BI110" s="147">
        <f>IF(N110="nulová",J110,0)</f>
        <v>0</v>
      </c>
      <c r="BJ110" s="18" t="s">
        <v>77</v>
      </c>
      <c r="BK110" s="147">
        <f>ROUND(I110*H110,2)</f>
        <v>0</v>
      </c>
      <c r="BL110" s="18" t="s">
        <v>145</v>
      </c>
      <c r="BM110" s="146" t="s">
        <v>155</v>
      </c>
    </row>
    <row r="111" spans="1:65" s="13" customFormat="1">
      <c r="B111" s="148"/>
      <c r="D111" s="149" t="s">
        <v>148</v>
      </c>
      <c r="E111" s="150" t="s">
        <v>3</v>
      </c>
      <c r="F111" s="151" t="s">
        <v>149</v>
      </c>
      <c r="H111" s="150" t="s">
        <v>3</v>
      </c>
      <c r="L111" s="148"/>
      <c r="M111" s="152"/>
      <c r="N111" s="153"/>
      <c r="O111" s="153"/>
      <c r="P111" s="153"/>
      <c r="Q111" s="153"/>
      <c r="R111" s="153"/>
      <c r="S111" s="153"/>
      <c r="T111" s="154"/>
      <c r="AT111" s="150" t="s">
        <v>148</v>
      </c>
      <c r="AU111" s="150" t="s">
        <v>146</v>
      </c>
      <c r="AV111" s="13" t="s">
        <v>77</v>
      </c>
      <c r="AW111" s="13" t="s">
        <v>31</v>
      </c>
      <c r="AX111" s="13" t="s">
        <v>69</v>
      </c>
      <c r="AY111" s="150" t="s">
        <v>136</v>
      </c>
    </row>
    <row r="112" spans="1:65" s="14" customFormat="1">
      <c r="B112" s="155"/>
      <c r="D112" s="149" t="s">
        <v>148</v>
      </c>
      <c r="E112" s="156" t="s">
        <v>3</v>
      </c>
      <c r="F112" s="157" t="s">
        <v>77</v>
      </c>
      <c r="H112" s="158">
        <v>1</v>
      </c>
      <c r="L112" s="155"/>
      <c r="M112" s="159"/>
      <c r="N112" s="160"/>
      <c r="O112" s="160"/>
      <c r="P112" s="160"/>
      <c r="Q112" s="160"/>
      <c r="R112" s="160"/>
      <c r="S112" s="160"/>
      <c r="T112" s="161"/>
      <c r="AT112" s="156" t="s">
        <v>148</v>
      </c>
      <c r="AU112" s="156" t="s">
        <v>146</v>
      </c>
      <c r="AV112" s="14" t="s">
        <v>79</v>
      </c>
      <c r="AW112" s="14" t="s">
        <v>31</v>
      </c>
      <c r="AX112" s="14" t="s">
        <v>69</v>
      </c>
      <c r="AY112" s="156" t="s">
        <v>136</v>
      </c>
    </row>
    <row r="113" spans="1:65" s="15" customFormat="1">
      <c r="B113" s="162"/>
      <c r="D113" s="149" t="s">
        <v>148</v>
      </c>
      <c r="E113" s="163" t="s">
        <v>3</v>
      </c>
      <c r="F113" s="164" t="s">
        <v>151</v>
      </c>
      <c r="H113" s="165">
        <v>1</v>
      </c>
      <c r="L113" s="162"/>
      <c r="M113" s="166"/>
      <c r="N113" s="167"/>
      <c r="O113" s="167"/>
      <c r="P113" s="167"/>
      <c r="Q113" s="167"/>
      <c r="R113" s="167"/>
      <c r="S113" s="167"/>
      <c r="T113" s="168"/>
      <c r="AT113" s="163" t="s">
        <v>148</v>
      </c>
      <c r="AU113" s="163" t="s">
        <v>146</v>
      </c>
      <c r="AV113" s="15" t="s">
        <v>145</v>
      </c>
      <c r="AW113" s="15" t="s">
        <v>31</v>
      </c>
      <c r="AX113" s="15" t="s">
        <v>77</v>
      </c>
      <c r="AY113" s="163" t="s">
        <v>136</v>
      </c>
    </row>
    <row r="114" spans="1:65" s="2" customFormat="1" ht="90" customHeight="1">
      <c r="A114" s="30"/>
      <c r="B114" s="135"/>
      <c r="C114" s="136" t="s">
        <v>145</v>
      </c>
      <c r="D114" s="136" t="s">
        <v>140</v>
      </c>
      <c r="E114" s="137" t="s">
        <v>157</v>
      </c>
      <c r="F114" s="138" t="s">
        <v>158</v>
      </c>
      <c r="G114" s="139" t="s">
        <v>159</v>
      </c>
      <c r="H114" s="140">
        <v>1.1000000000000001</v>
      </c>
      <c r="I114" s="141"/>
      <c r="J114" s="141">
        <f>ROUND(I114*H114,2)</f>
        <v>0</v>
      </c>
      <c r="K114" s="138" t="s">
        <v>144</v>
      </c>
      <c r="L114" s="31"/>
      <c r="M114" s="142" t="s">
        <v>3</v>
      </c>
      <c r="N114" s="143" t="s">
        <v>40</v>
      </c>
      <c r="O114" s="144">
        <v>0.58099999999999996</v>
      </c>
      <c r="P114" s="144">
        <f>O114*H114</f>
        <v>0.6391</v>
      </c>
      <c r="Q114" s="144">
        <v>3.6900000000000002E-2</v>
      </c>
      <c r="R114" s="144">
        <f>Q114*H114</f>
        <v>4.0590000000000008E-2</v>
      </c>
      <c r="S114" s="144">
        <v>0</v>
      </c>
      <c r="T114" s="145">
        <f>S114*H114</f>
        <v>0</v>
      </c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R114" s="146" t="s">
        <v>145</v>
      </c>
      <c r="AT114" s="146" t="s">
        <v>140</v>
      </c>
      <c r="AU114" s="146" t="s">
        <v>146</v>
      </c>
      <c r="AY114" s="18" t="s">
        <v>136</v>
      </c>
      <c r="BE114" s="147">
        <f>IF(N114="základní",J114,0)</f>
        <v>0</v>
      </c>
      <c r="BF114" s="147">
        <f>IF(N114="snížená",J114,0)</f>
        <v>0</v>
      </c>
      <c r="BG114" s="147">
        <f>IF(N114="zákl. přenesená",J114,0)</f>
        <v>0</v>
      </c>
      <c r="BH114" s="147">
        <f>IF(N114="sníž. přenesená",J114,0)</f>
        <v>0</v>
      </c>
      <c r="BI114" s="147">
        <f>IF(N114="nulová",J114,0)</f>
        <v>0</v>
      </c>
      <c r="BJ114" s="18" t="s">
        <v>77</v>
      </c>
      <c r="BK114" s="147">
        <f>ROUND(I114*H114,2)</f>
        <v>0</v>
      </c>
      <c r="BL114" s="18" t="s">
        <v>145</v>
      </c>
      <c r="BM114" s="146" t="s">
        <v>160</v>
      </c>
    </row>
    <row r="115" spans="1:65" s="13" customFormat="1">
      <c r="B115" s="148"/>
      <c r="D115" s="149" t="s">
        <v>148</v>
      </c>
      <c r="E115" s="150" t="s">
        <v>3</v>
      </c>
      <c r="F115" s="151" t="s">
        <v>161</v>
      </c>
      <c r="H115" s="150" t="s">
        <v>3</v>
      </c>
      <c r="L115" s="148"/>
      <c r="M115" s="152"/>
      <c r="N115" s="153"/>
      <c r="O115" s="153"/>
      <c r="P115" s="153"/>
      <c r="Q115" s="153"/>
      <c r="R115" s="153"/>
      <c r="S115" s="153"/>
      <c r="T115" s="154"/>
      <c r="AT115" s="150" t="s">
        <v>148</v>
      </c>
      <c r="AU115" s="150" t="s">
        <v>146</v>
      </c>
      <c r="AV115" s="13" t="s">
        <v>77</v>
      </c>
      <c r="AW115" s="13" t="s">
        <v>31</v>
      </c>
      <c r="AX115" s="13" t="s">
        <v>69</v>
      </c>
      <c r="AY115" s="150" t="s">
        <v>136</v>
      </c>
    </row>
    <row r="116" spans="1:65" s="14" customFormat="1">
      <c r="B116" s="155"/>
      <c r="D116" s="149" t="s">
        <v>148</v>
      </c>
      <c r="E116" s="156" t="s">
        <v>3</v>
      </c>
      <c r="F116" s="157" t="s">
        <v>163</v>
      </c>
      <c r="H116" s="158">
        <v>1.1000000000000001</v>
      </c>
      <c r="L116" s="155"/>
      <c r="M116" s="159"/>
      <c r="N116" s="160"/>
      <c r="O116" s="160"/>
      <c r="P116" s="160"/>
      <c r="Q116" s="160"/>
      <c r="R116" s="160"/>
      <c r="S116" s="160"/>
      <c r="T116" s="161"/>
      <c r="AT116" s="156" t="s">
        <v>148</v>
      </c>
      <c r="AU116" s="156" t="s">
        <v>146</v>
      </c>
      <c r="AV116" s="14" t="s">
        <v>79</v>
      </c>
      <c r="AW116" s="14" t="s">
        <v>31</v>
      </c>
      <c r="AX116" s="14" t="s">
        <v>69</v>
      </c>
      <c r="AY116" s="156" t="s">
        <v>136</v>
      </c>
    </row>
    <row r="117" spans="1:65" s="15" customFormat="1">
      <c r="B117" s="162"/>
      <c r="D117" s="149" t="s">
        <v>148</v>
      </c>
      <c r="E117" s="163" t="s">
        <v>3</v>
      </c>
      <c r="F117" s="164" t="s">
        <v>151</v>
      </c>
      <c r="H117" s="165">
        <v>1.1000000000000001</v>
      </c>
      <c r="L117" s="162"/>
      <c r="M117" s="166"/>
      <c r="N117" s="167"/>
      <c r="O117" s="167"/>
      <c r="P117" s="167"/>
      <c r="Q117" s="167"/>
      <c r="R117" s="167"/>
      <c r="S117" s="167"/>
      <c r="T117" s="168"/>
      <c r="AT117" s="163" t="s">
        <v>148</v>
      </c>
      <c r="AU117" s="163" t="s">
        <v>146</v>
      </c>
      <c r="AV117" s="15" t="s">
        <v>145</v>
      </c>
      <c r="AW117" s="15" t="s">
        <v>31</v>
      </c>
      <c r="AX117" s="15" t="s">
        <v>77</v>
      </c>
      <c r="AY117" s="163" t="s">
        <v>136</v>
      </c>
    </row>
    <row r="118" spans="1:65" s="2" customFormat="1" ht="90" customHeight="1">
      <c r="A118" s="30"/>
      <c r="B118" s="135"/>
      <c r="C118" s="136" t="s">
        <v>172</v>
      </c>
      <c r="D118" s="136" t="s">
        <v>140</v>
      </c>
      <c r="E118" s="137" t="s">
        <v>164</v>
      </c>
      <c r="F118" s="138" t="s">
        <v>165</v>
      </c>
      <c r="G118" s="139" t="s">
        <v>159</v>
      </c>
      <c r="H118" s="140">
        <v>3.3</v>
      </c>
      <c r="I118" s="141"/>
      <c r="J118" s="141">
        <f>ROUND(I118*H118,2)</f>
        <v>0</v>
      </c>
      <c r="K118" s="138" t="s">
        <v>144</v>
      </c>
      <c r="L118" s="31"/>
      <c r="M118" s="142" t="s">
        <v>3</v>
      </c>
      <c r="N118" s="143" t="s">
        <v>40</v>
      </c>
      <c r="O118" s="144">
        <v>0.54700000000000004</v>
      </c>
      <c r="P118" s="144">
        <f>O118*H118</f>
        <v>1.8051000000000001</v>
      </c>
      <c r="Q118" s="144">
        <v>3.6900000000000002E-2</v>
      </c>
      <c r="R118" s="144">
        <f>Q118*H118</f>
        <v>0.12177</v>
      </c>
      <c r="S118" s="144">
        <v>0</v>
      </c>
      <c r="T118" s="145">
        <f>S118*H118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R118" s="146" t="s">
        <v>145</v>
      </c>
      <c r="AT118" s="146" t="s">
        <v>140</v>
      </c>
      <c r="AU118" s="146" t="s">
        <v>146</v>
      </c>
      <c r="AY118" s="18" t="s">
        <v>136</v>
      </c>
      <c r="BE118" s="147">
        <f>IF(N118="základní",J118,0)</f>
        <v>0</v>
      </c>
      <c r="BF118" s="147">
        <f>IF(N118="snížená",J118,0)</f>
        <v>0</v>
      </c>
      <c r="BG118" s="147">
        <f>IF(N118="zákl. přenesená",J118,0)</f>
        <v>0</v>
      </c>
      <c r="BH118" s="147">
        <f>IF(N118="sníž. přenesená",J118,0)</f>
        <v>0</v>
      </c>
      <c r="BI118" s="147">
        <f>IF(N118="nulová",J118,0)</f>
        <v>0</v>
      </c>
      <c r="BJ118" s="18" t="s">
        <v>77</v>
      </c>
      <c r="BK118" s="147">
        <f>ROUND(I118*H118,2)</f>
        <v>0</v>
      </c>
      <c r="BL118" s="18" t="s">
        <v>145</v>
      </c>
      <c r="BM118" s="146" t="s">
        <v>166</v>
      </c>
    </row>
    <row r="119" spans="1:65" s="13" customFormat="1">
      <c r="B119" s="148"/>
      <c r="D119" s="149" t="s">
        <v>148</v>
      </c>
      <c r="E119" s="150" t="s">
        <v>3</v>
      </c>
      <c r="F119" s="151" t="s">
        <v>161</v>
      </c>
      <c r="H119" s="150" t="s">
        <v>3</v>
      </c>
      <c r="L119" s="148"/>
      <c r="M119" s="152"/>
      <c r="N119" s="153"/>
      <c r="O119" s="153"/>
      <c r="P119" s="153"/>
      <c r="Q119" s="153"/>
      <c r="R119" s="153"/>
      <c r="S119" s="153"/>
      <c r="T119" s="154"/>
      <c r="AT119" s="150" t="s">
        <v>148</v>
      </c>
      <c r="AU119" s="150" t="s">
        <v>146</v>
      </c>
      <c r="AV119" s="13" t="s">
        <v>77</v>
      </c>
      <c r="AW119" s="13" t="s">
        <v>31</v>
      </c>
      <c r="AX119" s="13" t="s">
        <v>69</v>
      </c>
      <c r="AY119" s="150" t="s">
        <v>136</v>
      </c>
    </row>
    <row r="120" spans="1:65" s="14" customFormat="1">
      <c r="B120" s="155"/>
      <c r="D120" s="149" t="s">
        <v>148</v>
      </c>
      <c r="E120" s="156" t="s">
        <v>3</v>
      </c>
      <c r="F120" s="157" t="s">
        <v>789</v>
      </c>
      <c r="H120" s="158">
        <v>1.1000000000000001</v>
      </c>
      <c r="L120" s="155"/>
      <c r="M120" s="159"/>
      <c r="N120" s="160"/>
      <c r="O120" s="160"/>
      <c r="P120" s="160"/>
      <c r="Q120" s="160"/>
      <c r="R120" s="160"/>
      <c r="S120" s="160"/>
      <c r="T120" s="161"/>
      <c r="AT120" s="156" t="s">
        <v>148</v>
      </c>
      <c r="AU120" s="156" t="s">
        <v>146</v>
      </c>
      <c r="AV120" s="14" t="s">
        <v>79</v>
      </c>
      <c r="AW120" s="14" t="s">
        <v>31</v>
      </c>
      <c r="AX120" s="14" t="s">
        <v>69</v>
      </c>
      <c r="AY120" s="156" t="s">
        <v>136</v>
      </c>
    </row>
    <row r="121" spans="1:65" s="14" customFormat="1">
      <c r="B121" s="155"/>
      <c r="D121" s="149" t="s">
        <v>148</v>
      </c>
      <c r="E121" s="156" t="s">
        <v>3</v>
      </c>
      <c r="F121" s="157" t="s">
        <v>790</v>
      </c>
      <c r="H121" s="158">
        <v>1.1000000000000001</v>
      </c>
      <c r="L121" s="155"/>
      <c r="M121" s="159"/>
      <c r="N121" s="160"/>
      <c r="O121" s="160"/>
      <c r="P121" s="160"/>
      <c r="Q121" s="160"/>
      <c r="R121" s="160"/>
      <c r="S121" s="160"/>
      <c r="T121" s="161"/>
      <c r="AT121" s="156" t="s">
        <v>148</v>
      </c>
      <c r="AU121" s="156" t="s">
        <v>146</v>
      </c>
      <c r="AV121" s="14" t="s">
        <v>79</v>
      </c>
      <c r="AW121" s="14" t="s">
        <v>31</v>
      </c>
      <c r="AX121" s="14" t="s">
        <v>69</v>
      </c>
      <c r="AY121" s="156" t="s">
        <v>136</v>
      </c>
    </row>
    <row r="122" spans="1:65" s="14" customFormat="1">
      <c r="B122" s="155"/>
      <c r="D122" s="149" t="s">
        <v>148</v>
      </c>
      <c r="E122" s="156" t="s">
        <v>3</v>
      </c>
      <c r="F122" s="157" t="s">
        <v>791</v>
      </c>
      <c r="H122" s="158">
        <v>1.1000000000000001</v>
      </c>
      <c r="L122" s="155"/>
      <c r="M122" s="159"/>
      <c r="N122" s="160"/>
      <c r="O122" s="160"/>
      <c r="P122" s="160"/>
      <c r="Q122" s="160"/>
      <c r="R122" s="160"/>
      <c r="S122" s="160"/>
      <c r="T122" s="161"/>
      <c r="AT122" s="156" t="s">
        <v>148</v>
      </c>
      <c r="AU122" s="156" t="s">
        <v>146</v>
      </c>
      <c r="AV122" s="14" t="s">
        <v>79</v>
      </c>
      <c r="AW122" s="14" t="s">
        <v>31</v>
      </c>
      <c r="AX122" s="14" t="s">
        <v>69</v>
      </c>
      <c r="AY122" s="156" t="s">
        <v>136</v>
      </c>
    </row>
    <row r="123" spans="1:65" s="15" customFormat="1">
      <c r="B123" s="162"/>
      <c r="D123" s="149" t="s">
        <v>148</v>
      </c>
      <c r="E123" s="163" t="s">
        <v>3</v>
      </c>
      <c r="F123" s="164" t="s">
        <v>151</v>
      </c>
      <c r="H123" s="165">
        <v>3.3000000000000003</v>
      </c>
      <c r="L123" s="162"/>
      <c r="M123" s="166"/>
      <c r="N123" s="167"/>
      <c r="O123" s="167"/>
      <c r="P123" s="167"/>
      <c r="Q123" s="167"/>
      <c r="R123" s="167"/>
      <c r="S123" s="167"/>
      <c r="T123" s="168"/>
      <c r="AT123" s="163" t="s">
        <v>148</v>
      </c>
      <c r="AU123" s="163" t="s">
        <v>146</v>
      </c>
      <c r="AV123" s="15" t="s">
        <v>145</v>
      </c>
      <c r="AW123" s="15" t="s">
        <v>31</v>
      </c>
      <c r="AX123" s="15" t="s">
        <v>77</v>
      </c>
      <c r="AY123" s="163" t="s">
        <v>136</v>
      </c>
    </row>
    <row r="124" spans="1:65" s="12" customFormat="1" ht="20.85" customHeight="1">
      <c r="B124" s="123"/>
      <c r="D124" s="124" t="s">
        <v>68</v>
      </c>
      <c r="E124" s="133" t="s">
        <v>170</v>
      </c>
      <c r="F124" s="133" t="s">
        <v>171</v>
      </c>
      <c r="J124" s="134">
        <f>BK124</f>
        <v>0</v>
      </c>
      <c r="L124" s="123"/>
      <c r="M124" s="127"/>
      <c r="N124" s="128"/>
      <c r="O124" s="128"/>
      <c r="P124" s="129">
        <f>SUM(P125:P132)</f>
        <v>3.8405449999999997</v>
      </c>
      <c r="Q124" s="128"/>
      <c r="R124" s="129">
        <f>SUM(R125:R132)</f>
        <v>0</v>
      </c>
      <c r="S124" s="128"/>
      <c r="T124" s="130">
        <f>SUM(T125:T132)</f>
        <v>0</v>
      </c>
      <c r="AR124" s="124" t="s">
        <v>77</v>
      </c>
      <c r="AT124" s="131" t="s">
        <v>68</v>
      </c>
      <c r="AU124" s="131" t="s">
        <v>79</v>
      </c>
      <c r="AY124" s="124" t="s">
        <v>136</v>
      </c>
      <c r="BK124" s="132">
        <f>SUM(BK125:BK132)</f>
        <v>0</v>
      </c>
    </row>
    <row r="125" spans="1:65" s="2" customFormat="1" ht="62.65" customHeight="1">
      <c r="A125" s="30"/>
      <c r="B125" s="135"/>
      <c r="C125" s="136" t="s">
        <v>180</v>
      </c>
      <c r="D125" s="136" t="s">
        <v>140</v>
      </c>
      <c r="E125" s="137" t="s">
        <v>792</v>
      </c>
      <c r="F125" s="138" t="s">
        <v>793</v>
      </c>
      <c r="G125" s="139" t="s">
        <v>183</v>
      </c>
      <c r="H125" s="140">
        <v>17.863</v>
      </c>
      <c r="I125" s="141"/>
      <c r="J125" s="141">
        <f>ROUND(I125*H125,2)</f>
        <v>0</v>
      </c>
      <c r="K125" s="138" t="s">
        <v>144</v>
      </c>
      <c r="L125" s="31"/>
      <c r="M125" s="142" t="s">
        <v>3</v>
      </c>
      <c r="N125" s="143" t="s">
        <v>40</v>
      </c>
      <c r="O125" s="144">
        <v>0.215</v>
      </c>
      <c r="P125" s="144">
        <f>O125*H125</f>
        <v>3.8405449999999997</v>
      </c>
      <c r="Q125" s="144">
        <v>0</v>
      </c>
      <c r="R125" s="144">
        <f>Q125*H125</f>
        <v>0</v>
      </c>
      <c r="S125" s="144">
        <v>0</v>
      </c>
      <c r="T125" s="145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46" t="s">
        <v>145</v>
      </c>
      <c r="AT125" s="146" t="s">
        <v>140</v>
      </c>
      <c r="AU125" s="146" t="s">
        <v>146</v>
      </c>
      <c r="AY125" s="18" t="s">
        <v>136</v>
      </c>
      <c r="BE125" s="147">
        <f>IF(N125="základní",J125,0)</f>
        <v>0</v>
      </c>
      <c r="BF125" s="147">
        <f>IF(N125="snížená",J125,0)</f>
        <v>0</v>
      </c>
      <c r="BG125" s="147">
        <f>IF(N125="zákl. přenesená",J125,0)</f>
        <v>0</v>
      </c>
      <c r="BH125" s="147">
        <f>IF(N125="sníž. přenesená",J125,0)</f>
        <v>0</v>
      </c>
      <c r="BI125" s="147">
        <f>IF(N125="nulová",J125,0)</f>
        <v>0</v>
      </c>
      <c r="BJ125" s="18" t="s">
        <v>77</v>
      </c>
      <c r="BK125" s="147">
        <f>ROUND(I125*H125,2)</f>
        <v>0</v>
      </c>
      <c r="BL125" s="18" t="s">
        <v>145</v>
      </c>
      <c r="BM125" s="146" t="s">
        <v>794</v>
      </c>
    </row>
    <row r="126" spans="1:65" s="13" customFormat="1">
      <c r="B126" s="148"/>
      <c r="D126" s="149" t="s">
        <v>148</v>
      </c>
      <c r="E126" s="150" t="s">
        <v>3</v>
      </c>
      <c r="F126" s="151" t="s">
        <v>795</v>
      </c>
      <c r="H126" s="150" t="s">
        <v>3</v>
      </c>
      <c r="L126" s="148"/>
      <c r="M126" s="152"/>
      <c r="N126" s="153"/>
      <c r="O126" s="153"/>
      <c r="P126" s="153"/>
      <c r="Q126" s="153"/>
      <c r="R126" s="153"/>
      <c r="S126" s="153"/>
      <c r="T126" s="154"/>
      <c r="AT126" s="150" t="s">
        <v>148</v>
      </c>
      <c r="AU126" s="150" t="s">
        <v>146</v>
      </c>
      <c r="AV126" s="13" t="s">
        <v>77</v>
      </c>
      <c r="AW126" s="13" t="s">
        <v>31</v>
      </c>
      <c r="AX126" s="13" t="s">
        <v>69</v>
      </c>
      <c r="AY126" s="150" t="s">
        <v>136</v>
      </c>
    </row>
    <row r="127" spans="1:65" s="14" customFormat="1">
      <c r="B127" s="155"/>
      <c r="D127" s="149" t="s">
        <v>148</v>
      </c>
      <c r="E127" s="156" t="s">
        <v>3</v>
      </c>
      <c r="F127" s="157" t="s">
        <v>796</v>
      </c>
      <c r="H127" s="158">
        <v>14.622999999999999</v>
      </c>
      <c r="L127" s="155"/>
      <c r="M127" s="159"/>
      <c r="N127" s="160"/>
      <c r="O127" s="160"/>
      <c r="P127" s="160"/>
      <c r="Q127" s="160"/>
      <c r="R127" s="160"/>
      <c r="S127" s="160"/>
      <c r="T127" s="161"/>
      <c r="AT127" s="156" t="s">
        <v>148</v>
      </c>
      <c r="AU127" s="156" t="s">
        <v>146</v>
      </c>
      <c r="AV127" s="14" t="s">
        <v>79</v>
      </c>
      <c r="AW127" s="14" t="s">
        <v>31</v>
      </c>
      <c r="AX127" s="14" t="s">
        <v>69</v>
      </c>
      <c r="AY127" s="156" t="s">
        <v>136</v>
      </c>
    </row>
    <row r="128" spans="1:65" s="16" customFormat="1">
      <c r="B128" s="169"/>
      <c r="D128" s="149" t="s">
        <v>148</v>
      </c>
      <c r="E128" s="170" t="s">
        <v>3</v>
      </c>
      <c r="F128" s="171" t="s">
        <v>187</v>
      </c>
      <c r="H128" s="172">
        <v>14.622999999999999</v>
      </c>
      <c r="L128" s="169"/>
      <c r="M128" s="173"/>
      <c r="N128" s="174"/>
      <c r="O128" s="174"/>
      <c r="P128" s="174"/>
      <c r="Q128" s="174"/>
      <c r="R128" s="174"/>
      <c r="S128" s="174"/>
      <c r="T128" s="175"/>
      <c r="AT128" s="170" t="s">
        <v>148</v>
      </c>
      <c r="AU128" s="170" t="s">
        <v>146</v>
      </c>
      <c r="AV128" s="16" t="s">
        <v>146</v>
      </c>
      <c r="AW128" s="16" t="s">
        <v>31</v>
      </c>
      <c r="AX128" s="16" t="s">
        <v>69</v>
      </c>
      <c r="AY128" s="170" t="s">
        <v>136</v>
      </c>
    </row>
    <row r="129" spans="1:65" s="13" customFormat="1" ht="22.5">
      <c r="B129" s="148"/>
      <c r="D129" s="149" t="s">
        <v>148</v>
      </c>
      <c r="E129" s="150" t="s">
        <v>3</v>
      </c>
      <c r="F129" s="151" t="s">
        <v>797</v>
      </c>
      <c r="H129" s="150" t="s">
        <v>3</v>
      </c>
      <c r="L129" s="148"/>
      <c r="M129" s="152"/>
      <c r="N129" s="153"/>
      <c r="O129" s="153"/>
      <c r="P129" s="153"/>
      <c r="Q129" s="153"/>
      <c r="R129" s="153"/>
      <c r="S129" s="153"/>
      <c r="T129" s="154"/>
      <c r="AT129" s="150" t="s">
        <v>148</v>
      </c>
      <c r="AU129" s="150" t="s">
        <v>146</v>
      </c>
      <c r="AV129" s="13" t="s">
        <v>77</v>
      </c>
      <c r="AW129" s="13" t="s">
        <v>31</v>
      </c>
      <c r="AX129" s="13" t="s">
        <v>69</v>
      </c>
      <c r="AY129" s="150" t="s">
        <v>136</v>
      </c>
    </row>
    <row r="130" spans="1:65" s="14" customFormat="1">
      <c r="B130" s="155"/>
      <c r="D130" s="149" t="s">
        <v>148</v>
      </c>
      <c r="E130" s="156" t="s">
        <v>3</v>
      </c>
      <c r="F130" s="157" t="s">
        <v>798</v>
      </c>
      <c r="H130" s="158">
        <v>3.24</v>
      </c>
      <c r="L130" s="155"/>
      <c r="M130" s="159"/>
      <c r="N130" s="160"/>
      <c r="O130" s="160"/>
      <c r="P130" s="160"/>
      <c r="Q130" s="160"/>
      <c r="R130" s="160"/>
      <c r="S130" s="160"/>
      <c r="T130" s="161"/>
      <c r="AT130" s="156" t="s">
        <v>148</v>
      </c>
      <c r="AU130" s="156" t="s">
        <v>146</v>
      </c>
      <c r="AV130" s="14" t="s">
        <v>79</v>
      </c>
      <c r="AW130" s="14" t="s">
        <v>31</v>
      </c>
      <c r="AX130" s="14" t="s">
        <v>69</v>
      </c>
      <c r="AY130" s="156" t="s">
        <v>136</v>
      </c>
    </row>
    <row r="131" spans="1:65" s="16" customFormat="1">
      <c r="B131" s="169"/>
      <c r="D131" s="149" t="s">
        <v>148</v>
      </c>
      <c r="E131" s="170" t="s">
        <v>3</v>
      </c>
      <c r="F131" s="171" t="s">
        <v>187</v>
      </c>
      <c r="H131" s="172">
        <v>3.24</v>
      </c>
      <c r="L131" s="169"/>
      <c r="M131" s="173"/>
      <c r="N131" s="174"/>
      <c r="O131" s="174"/>
      <c r="P131" s="174"/>
      <c r="Q131" s="174"/>
      <c r="R131" s="174"/>
      <c r="S131" s="174"/>
      <c r="T131" s="175"/>
      <c r="AT131" s="170" t="s">
        <v>148</v>
      </c>
      <c r="AU131" s="170" t="s">
        <v>146</v>
      </c>
      <c r="AV131" s="16" t="s">
        <v>146</v>
      </c>
      <c r="AW131" s="16" t="s">
        <v>31</v>
      </c>
      <c r="AX131" s="16" t="s">
        <v>69</v>
      </c>
      <c r="AY131" s="170" t="s">
        <v>136</v>
      </c>
    </row>
    <row r="132" spans="1:65" s="15" customFormat="1">
      <c r="B132" s="162"/>
      <c r="D132" s="149" t="s">
        <v>148</v>
      </c>
      <c r="E132" s="163" t="s">
        <v>3</v>
      </c>
      <c r="F132" s="164" t="s">
        <v>151</v>
      </c>
      <c r="H132" s="165">
        <v>17.863</v>
      </c>
      <c r="L132" s="162"/>
      <c r="M132" s="166"/>
      <c r="N132" s="167"/>
      <c r="O132" s="167"/>
      <c r="P132" s="167"/>
      <c r="Q132" s="167"/>
      <c r="R132" s="167"/>
      <c r="S132" s="167"/>
      <c r="T132" s="168"/>
      <c r="AT132" s="163" t="s">
        <v>148</v>
      </c>
      <c r="AU132" s="163" t="s">
        <v>146</v>
      </c>
      <c r="AV132" s="15" t="s">
        <v>145</v>
      </c>
      <c r="AW132" s="15" t="s">
        <v>31</v>
      </c>
      <c r="AX132" s="15" t="s">
        <v>77</v>
      </c>
      <c r="AY132" s="163" t="s">
        <v>136</v>
      </c>
    </row>
    <row r="133" spans="1:65" s="12" customFormat="1" ht="20.85" customHeight="1">
      <c r="B133" s="123"/>
      <c r="D133" s="124" t="s">
        <v>68</v>
      </c>
      <c r="E133" s="133" t="s">
        <v>178</v>
      </c>
      <c r="F133" s="133" t="s">
        <v>179</v>
      </c>
      <c r="J133" s="134">
        <f>BK133</f>
        <v>0</v>
      </c>
      <c r="L133" s="123"/>
      <c r="M133" s="127"/>
      <c r="N133" s="128"/>
      <c r="O133" s="128"/>
      <c r="P133" s="129">
        <f>SUM(P134:P153)</f>
        <v>70.933714000000009</v>
      </c>
      <c r="Q133" s="128"/>
      <c r="R133" s="129">
        <f>SUM(R134:R153)</f>
        <v>0</v>
      </c>
      <c r="S133" s="128"/>
      <c r="T133" s="130">
        <f>SUM(T134:T153)</f>
        <v>0</v>
      </c>
      <c r="AR133" s="124" t="s">
        <v>77</v>
      </c>
      <c r="AT133" s="131" t="s">
        <v>68</v>
      </c>
      <c r="AU133" s="131" t="s">
        <v>79</v>
      </c>
      <c r="AY133" s="124" t="s">
        <v>136</v>
      </c>
      <c r="BK133" s="132">
        <f>SUM(BK134:BK153)</f>
        <v>0</v>
      </c>
    </row>
    <row r="134" spans="1:65" s="2" customFormat="1" ht="37.9" customHeight="1">
      <c r="A134" s="30"/>
      <c r="B134" s="135"/>
      <c r="C134" s="136" t="s">
        <v>156</v>
      </c>
      <c r="D134" s="136" t="s">
        <v>140</v>
      </c>
      <c r="E134" s="137" t="s">
        <v>181</v>
      </c>
      <c r="F134" s="138" t="s">
        <v>182</v>
      </c>
      <c r="G134" s="139" t="s">
        <v>183</v>
      </c>
      <c r="H134" s="140">
        <v>10.776</v>
      </c>
      <c r="I134" s="141"/>
      <c r="J134" s="141">
        <f>ROUND(I134*H134,2)</f>
        <v>0</v>
      </c>
      <c r="K134" s="138" t="s">
        <v>144</v>
      </c>
      <c r="L134" s="31"/>
      <c r="M134" s="142" t="s">
        <v>3</v>
      </c>
      <c r="N134" s="143" t="s">
        <v>40</v>
      </c>
      <c r="O134" s="144">
        <v>1.7629999999999999</v>
      </c>
      <c r="P134" s="144">
        <f>O134*H134</f>
        <v>18.998087999999999</v>
      </c>
      <c r="Q134" s="144">
        <v>0</v>
      </c>
      <c r="R134" s="144">
        <f>Q134*H134</f>
        <v>0</v>
      </c>
      <c r="S134" s="144">
        <v>0</v>
      </c>
      <c r="T134" s="145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6" t="s">
        <v>145</v>
      </c>
      <c r="AT134" s="146" t="s">
        <v>140</v>
      </c>
      <c r="AU134" s="146" t="s">
        <v>146</v>
      </c>
      <c r="AY134" s="18" t="s">
        <v>136</v>
      </c>
      <c r="BE134" s="147">
        <f>IF(N134="základní",J134,0)</f>
        <v>0</v>
      </c>
      <c r="BF134" s="147">
        <f>IF(N134="snížená",J134,0)</f>
        <v>0</v>
      </c>
      <c r="BG134" s="147">
        <f>IF(N134="zákl. přenesená",J134,0)</f>
        <v>0</v>
      </c>
      <c r="BH134" s="147">
        <f>IF(N134="sníž. přenesená",J134,0)</f>
        <v>0</v>
      </c>
      <c r="BI134" s="147">
        <f>IF(N134="nulová",J134,0)</f>
        <v>0</v>
      </c>
      <c r="BJ134" s="18" t="s">
        <v>77</v>
      </c>
      <c r="BK134" s="147">
        <f>ROUND(I134*H134,2)</f>
        <v>0</v>
      </c>
      <c r="BL134" s="18" t="s">
        <v>145</v>
      </c>
      <c r="BM134" s="146" t="s">
        <v>184</v>
      </c>
    </row>
    <row r="135" spans="1:65" s="13" customFormat="1">
      <c r="B135" s="148"/>
      <c r="D135" s="149" t="s">
        <v>148</v>
      </c>
      <c r="E135" s="150" t="s">
        <v>3</v>
      </c>
      <c r="F135" s="151" t="s">
        <v>185</v>
      </c>
      <c r="H135" s="150" t="s">
        <v>3</v>
      </c>
      <c r="L135" s="148"/>
      <c r="M135" s="152"/>
      <c r="N135" s="153"/>
      <c r="O135" s="153"/>
      <c r="P135" s="153"/>
      <c r="Q135" s="153"/>
      <c r="R135" s="153"/>
      <c r="S135" s="153"/>
      <c r="T135" s="154"/>
      <c r="AT135" s="150" t="s">
        <v>148</v>
      </c>
      <c r="AU135" s="150" t="s">
        <v>146</v>
      </c>
      <c r="AV135" s="13" t="s">
        <v>77</v>
      </c>
      <c r="AW135" s="13" t="s">
        <v>31</v>
      </c>
      <c r="AX135" s="13" t="s">
        <v>69</v>
      </c>
      <c r="AY135" s="150" t="s">
        <v>136</v>
      </c>
    </row>
    <row r="136" spans="1:65" s="13" customFormat="1">
      <c r="B136" s="148"/>
      <c r="D136" s="149" t="s">
        <v>148</v>
      </c>
      <c r="E136" s="150" t="s">
        <v>3</v>
      </c>
      <c r="F136" s="151" t="s">
        <v>161</v>
      </c>
      <c r="H136" s="150" t="s">
        <v>3</v>
      </c>
      <c r="L136" s="148"/>
      <c r="M136" s="152"/>
      <c r="N136" s="153"/>
      <c r="O136" s="153"/>
      <c r="P136" s="153"/>
      <c r="Q136" s="153"/>
      <c r="R136" s="153"/>
      <c r="S136" s="153"/>
      <c r="T136" s="154"/>
      <c r="AT136" s="150" t="s">
        <v>148</v>
      </c>
      <c r="AU136" s="150" t="s">
        <v>146</v>
      </c>
      <c r="AV136" s="13" t="s">
        <v>77</v>
      </c>
      <c r="AW136" s="13" t="s">
        <v>31</v>
      </c>
      <c r="AX136" s="13" t="s">
        <v>69</v>
      </c>
      <c r="AY136" s="150" t="s">
        <v>136</v>
      </c>
    </row>
    <row r="137" spans="1:65" s="14" customFormat="1">
      <c r="B137" s="155"/>
      <c r="D137" s="149" t="s">
        <v>148</v>
      </c>
      <c r="E137" s="156" t="s">
        <v>3</v>
      </c>
      <c r="F137" s="157" t="s">
        <v>799</v>
      </c>
      <c r="H137" s="158">
        <v>2.7559999999999998</v>
      </c>
      <c r="L137" s="155"/>
      <c r="M137" s="159"/>
      <c r="N137" s="160"/>
      <c r="O137" s="160"/>
      <c r="P137" s="160"/>
      <c r="Q137" s="160"/>
      <c r="R137" s="160"/>
      <c r="S137" s="160"/>
      <c r="T137" s="161"/>
      <c r="AT137" s="156" t="s">
        <v>148</v>
      </c>
      <c r="AU137" s="156" t="s">
        <v>146</v>
      </c>
      <c r="AV137" s="14" t="s">
        <v>79</v>
      </c>
      <c r="AW137" s="14" t="s">
        <v>31</v>
      </c>
      <c r="AX137" s="14" t="s">
        <v>69</v>
      </c>
      <c r="AY137" s="156" t="s">
        <v>136</v>
      </c>
    </row>
    <row r="138" spans="1:65" s="16" customFormat="1">
      <c r="B138" s="169"/>
      <c r="D138" s="149" t="s">
        <v>148</v>
      </c>
      <c r="E138" s="170" t="s">
        <v>3</v>
      </c>
      <c r="F138" s="171" t="s">
        <v>187</v>
      </c>
      <c r="H138" s="172">
        <v>2.7559999999999998</v>
      </c>
      <c r="L138" s="169"/>
      <c r="M138" s="173"/>
      <c r="N138" s="174"/>
      <c r="O138" s="174"/>
      <c r="P138" s="174"/>
      <c r="Q138" s="174"/>
      <c r="R138" s="174"/>
      <c r="S138" s="174"/>
      <c r="T138" s="175"/>
      <c r="AT138" s="170" t="s">
        <v>148</v>
      </c>
      <c r="AU138" s="170" t="s">
        <v>146</v>
      </c>
      <c r="AV138" s="16" t="s">
        <v>146</v>
      </c>
      <c r="AW138" s="16" t="s">
        <v>31</v>
      </c>
      <c r="AX138" s="16" t="s">
        <v>69</v>
      </c>
      <c r="AY138" s="170" t="s">
        <v>136</v>
      </c>
    </row>
    <row r="139" spans="1:65" s="14" customFormat="1">
      <c r="B139" s="155"/>
      <c r="D139" s="149" t="s">
        <v>148</v>
      </c>
      <c r="E139" s="156" t="s">
        <v>3</v>
      </c>
      <c r="F139" s="157" t="s">
        <v>800</v>
      </c>
      <c r="H139" s="158">
        <v>2.4260000000000002</v>
      </c>
      <c r="L139" s="155"/>
      <c r="M139" s="159"/>
      <c r="N139" s="160"/>
      <c r="O139" s="160"/>
      <c r="P139" s="160"/>
      <c r="Q139" s="160"/>
      <c r="R139" s="160"/>
      <c r="S139" s="160"/>
      <c r="T139" s="161"/>
      <c r="AT139" s="156" t="s">
        <v>148</v>
      </c>
      <c r="AU139" s="156" t="s">
        <v>146</v>
      </c>
      <c r="AV139" s="14" t="s">
        <v>79</v>
      </c>
      <c r="AW139" s="14" t="s">
        <v>31</v>
      </c>
      <c r="AX139" s="14" t="s">
        <v>69</v>
      </c>
      <c r="AY139" s="156" t="s">
        <v>136</v>
      </c>
    </row>
    <row r="140" spans="1:65" s="14" customFormat="1">
      <c r="B140" s="155"/>
      <c r="D140" s="149" t="s">
        <v>148</v>
      </c>
      <c r="E140" s="156" t="s">
        <v>3</v>
      </c>
      <c r="F140" s="157" t="s">
        <v>801</v>
      </c>
      <c r="H140" s="158">
        <v>2.7890000000000001</v>
      </c>
      <c r="L140" s="155"/>
      <c r="M140" s="159"/>
      <c r="N140" s="160"/>
      <c r="O140" s="160"/>
      <c r="P140" s="160"/>
      <c r="Q140" s="160"/>
      <c r="R140" s="160"/>
      <c r="S140" s="160"/>
      <c r="T140" s="161"/>
      <c r="AT140" s="156" t="s">
        <v>148</v>
      </c>
      <c r="AU140" s="156" t="s">
        <v>146</v>
      </c>
      <c r="AV140" s="14" t="s">
        <v>79</v>
      </c>
      <c r="AW140" s="14" t="s">
        <v>31</v>
      </c>
      <c r="AX140" s="14" t="s">
        <v>69</v>
      </c>
      <c r="AY140" s="156" t="s">
        <v>136</v>
      </c>
    </row>
    <row r="141" spans="1:65" s="14" customFormat="1">
      <c r="B141" s="155"/>
      <c r="D141" s="149" t="s">
        <v>148</v>
      </c>
      <c r="E141" s="156" t="s">
        <v>3</v>
      </c>
      <c r="F141" s="157" t="s">
        <v>802</v>
      </c>
      <c r="H141" s="158">
        <v>2.8050000000000002</v>
      </c>
      <c r="L141" s="155"/>
      <c r="M141" s="159"/>
      <c r="N141" s="160"/>
      <c r="O141" s="160"/>
      <c r="P141" s="160"/>
      <c r="Q141" s="160"/>
      <c r="R141" s="160"/>
      <c r="S141" s="160"/>
      <c r="T141" s="161"/>
      <c r="AT141" s="156" t="s">
        <v>148</v>
      </c>
      <c r="AU141" s="156" t="s">
        <v>146</v>
      </c>
      <c r="AV141" s="14" t="s">
        <v>79</v>
      </c>
      <c r="AW141" s="14" t="s">
        <v>31</v>
      </c>
      <c r="AX141" s="14" t="s">
        <v>69</v>
      </c>
      <c r="AY141" s="156" t="s">
        <v>136</v>
      </c>
    </row>
    <row r="142" spans="1:65" s="16" customFormat="1">
      <c r="B142" s="169"/>
      <c r="D142" s="149" t="s">
        <v>148</v>
      </c>
      <c r="E142" s="170" t="s">
        <v>3</v>
      </c>
      <c r="F142" s="171" t="s">
        <v>187</v>
      </c>
      <c r="H142" s="172">
        <v>8.02</v>
      </c>
      <c r="L142" s="169"/>
      <c r="M142" s="173"/>
      <c r="N142" s="174"/>
      <c r="O142" s="174"/>
      <c r="P142" s="174"/>
      <c r="Q142" s="174"/>
      <c r="R142" s="174"/>
      <c r="S142" s="174"/>
      <c r="T142" s="175"/>
      <c r="AT142" s="170" t="s">
        <v>148</v>
      </c>
      <c r="AU142" s="170" t="s">
        <v>146</v>
      </c>
      <c r="AV142" s="16" t="s">
        <v>146</v>
      </c>
      <c r="AW142" s="16" t="s">
        <v>31</v>
      </c>
      <c r="AX142" s="16" t="s">
        <v>69</v>
      </c>
      <c r="AY142" s="170" t="s">
        <v>136</v>
      </c>
    </row>
    <row r="143" spans="1:65" s="15" customFormat="1">
      <c r="B143" s="162"/>
      <c r="D143" s="149" t="s">
        <v>148</v>
      </c>
      <c r="E143" s="163" t="s">
        <v>3</v>
      </c>
      <c r="F143" s="164" t="s">
        <v>151</v>
      </c>
      <c r="H143" s="165">
        <v>10.776</v>
      </c>
      <c r="L143" s="162"/>
      <c r="M143" s="166"/>
      <c r="N143" s="167"/>
      <c r="O143" s="167"/>
      <c r="P143" s="167"/>
      <c r="Q143" s="167"/>
      <c r="R143" s="167"/>
      <c r="S143" s="167"/>
      <c r="T143" s="168"/>
      <c r="AT143" s="163" t="s">
        <v>148</v>
      </c>
      <c r="AU143" s="163" t="s">
        <v>146</v>
      </c>
      <c r="AV143" s="15" t="s">
        <v>145</v>
      </c>
      <c r="AW143" s="15" t="s">
        <v>31</v>
      </c>
      <c r="AX143" s="15" t="s">
        <v>77</v>
      </c>
      <c r="AY143" s="163" t="s">
        <v>136</v>
      </c>
    </row>
    <row r="144" spans="1:65" s="2" customFormat="1" ht="49.15" customHeight="1">
      <c r="A144" s="30"/>
      <c r="B144" s="135"/>
      <c r="C144" s="136" t="s">
        <v>197</v>
      </c>
      <c r="D144" s="136" t="s">
        <v>140</v>
      </c>
      <c r="E144" s="137" t="s">
        <v>198</v>
      </c>
      <c r="F144" s="138" t="s">
        <v>199</v>
      </c>
      <c r="G144" s="139" t="s">
        <v>183</v>
      </c>
      <c r="H144" s="140">
        <v>30.658000000000001</v>
      </c>
      <c r="I144" s="141"/>
      <c r="J144" s="141">
        <f>ROUND(I144*H144,2)</f>
        <v>0</v>
      </c>
      <c r="K144" s="138" t="s">
        <v>144</v>
      </c>
      <c r="L144" s="31"/>
      <c r="M144" s="142" t="s">
        <v>3</v>
      </c>
      <c r="N144" s="143" t="s">
        <v>40</v>
      </c>
      <c r="O144" s="144">
        <v>0.72</v>
      </c>
      <c r="P144" s="144">
        <f>O144*H144</f>
        <v>22.07376</v>
      </c>
      <c r="Q144" s="144">
        <v>0</v>
      </c>
      <c r="R144" s="144">
        <f>Q144*H144</f>
        <v>0</v>
      </c>
      <c r="S144" s="144">
        <v>0</v>
      </c>
      <c r="T144" s="145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46" t="s">
        <v>145</v>
      </c>
      <c r="AT144" s="146" t="s">
        <v>140</v>
      </c>
      <c r="AU144" s="146" t="s">
        <v>146</v>
      </c>
      <c r="AY144" s="18" t="s">
        <v>136</v>
      </c>
      <c r="BE144" s="147">
        <f>IF(N144="základní",J144,0)</f>
        <v>0</v>
      </c>
      <c r="BF144" s="147">
        <f>IF(N144="snížená",J144,0)</f>
        <v>0</v>
      </c>
      <c r="BG144" s="147">
        <f>IF(N144="zákl. přenesená",J144,0)</f>
        <v>0</v>
      </c>
      <c r="BH144" s="147">
        <f>IF(N144="sníž. přenesená",J144,0)</f>
        <v>0</v>
      </c>
      <c r="BI144" s="147">
        <f>IF(N144="nulová",J144,0)</f>
        <v>0</v>
      </c>
      <c r="BJ144" s="18" t="s">
        <v>77</v>
      </c>
      <c r="BK144" s="147">
        <f>ROUND(I144*H144,2)</f>
        <v>0</v>
      </c>
      <c r="BL144" s="18" t="s">
        <v>145</v>
      </c>
      <c r="BM144" s="146" t="s">
        <v>200</v>
      </c>
    </row>
    <row r="145" spans="1:65" s="13" customFormat="1">
      <c r="B145" s="148"/>
      <c r="D145" s="149" t="s">
        <v>148</v>
      </c>
      <c r="E145" s="150" t="s">
        <v>3</v>
      </c>
      <c r="F145" s="151" t="s">
        <v>161</v>
      </c>
      <c r="H145" s="150" t="s">
        <v>3</v>
      </c>
      <c r="L145" s="148"/>
      <c r="M145" s="152"/>
      <c r="N145" s="153"/>
      <c r="O145" s="153"/>
      <c r="P145" s="153"/>
      <c r="Q145" s="153"/>
      <c r="R145" s="153"/>
      <c r="S145" s="153"/>
      <c r="T145" s="154"/>
      <c r="AT145" s="150" t="s">
        <v>148</v>
      </c>
      <c r="AU145" s="150" t="s">
        <v>146</v>
      </c>
      <c r="AV145" s="13" t="s">
        <v>77</v>
      </c>
      <c r="AW145" s="13" t="s">
        <v>31</v>
      </c>
      <c r="AX145" s="13" t="s">
        <v>69</v>
      </c>
      <c r="AY145" s="150" t="s">
        <v>136</v>
      </c>
    </row>
    <row r="146" spans="1:65" s="14" customFormat="1" ht="22.5">
      <c r="B146" s="155"/>
      <c r="D146" s="149" t="s">
        <v>148</v>
      </c>
      <c r="E146" s="156" t="s">
        <v>3</v>
      </c>
      <c r="F146" s="157" t="s">
        <v>803</v>
      </c>
      <c r="H146" s="158">
        <v>61.317</v>
      </c>
      <c r="L146" s="155"/>
      <c r="M146" s="159"/>
      <c r="N146" s="160"/>
      <c r="O146" s="160"/>
      <c r="P146" s="160"/>
      <c r="Q146" s="160"/>
      <c r="R146" s="160"/>
      <c r="S146" s="160"/>
      <c r="T146" s="161"/>
      <c r="AT146" s="156" t="s">
        <v>148</v>
      </c>
      <c r="AU146" s="156" t="s">
        <v>146</v>
      </c>
      <c r="AV146" s="14" t="s">
        <v>79</v>
      </c>
      <c r="AW146" s="14" t="s">
        <v>31</v>
      </c>
      <c r="AX146" s="14" t="s">
        <v>69</v>
      </c>
      <c r="AY146" s="156" t="s">
        <v>136</v>
      </c>
    </row>
    <row r="147" spans="1:65" s="16" customFormat="1">
      <c r="B147" s="169"/>
      <c r="D147" s="149" t="s">
        <v>148</v>
      </c>
      <c r="E147" s="170" t="s">
        <v>3</v>
      </c>
      <c r="F147" s="171" t="s">
        <v>187</v>
      </c>
      <c r="H147" s="172">
        <v>61.317</v>
      </c>
      <c r="L147" s="169"/>
      <c r="M147" s="173"/>
      <c r="N147" s="174"/>
      <c r="O147" s="174"/>
      <c r="P147" s="174"/>
      <c r="Q147" s="174"/>
      <c r="R147" s="174"/>
      <c r="S147" s="174"/>
      <c r="T147" s="175"/>
      <c r="AT147" s="170" t="s">
        <v>148</v>
      </c>
      <c r="AU147" s="170" t="s">
        <v>146</v>
      </c>
      <c r="AV147" s="16" t="s">
        <v>146</v>
      </c>
      <c r="AW147" s="16" t="s">
        <v>31</v>
      </c>
      <c r="AX147" s="16" t="s">
        <v>69</v>
      </c>
      <c r="AY147" s="170" t="s">
        <v>136</v>
      </c>
    </row>
    <row r="148" spans="1:65" s="14" customFormat="1">
      <c r="B148" s="155"/>
      <c r="D148" s="149" t="s">
        <v>148</v>
      </c>
      <c r="E148" s="156" t="s">
        <v>3</v>
      </c>
      <c r="F148" s="157" t="s">
        <v>804</v>
      </c>
      <c r="H148" s="158">
        <v>-30.658999999999999</v>
      </c>
      <c r="L148" s="155"/>
      <c r="M148" s="159"/>
      <c r="N148" s="160"/>
      <c r="O148" s="160"/>
      <c r="P148" s="160"/>
      <c r="Q148" s="160"/>
      <c r="R148" s="160"/>
      <c r="S148" s="160"/>
      <c r="T148" s="161"/>
      <c r="AT148" s="156" t="s">
        <v>148</v>
      </c>
      <c r="AU148" s="156" t="s">
        <v>146</v>
      </c>
      <c r="AV148" s="14" t="s">
        <v>79</v>
      </c>
      <c r="AW148" s="14" t="s">
        <v>31</v>
      </c>
      <c r="AX148" s="14" t="s">
        <v>69</v>
      </c>
      <c r="AY148" s="156" t="s">
        <v>136</v>
      </c>
    </row>
    <row r="149" spans="1:65" s="16" customFormat="1">
      <c r="B149" s="169"/>
      <c r="D149" s="149" t="s">
        <v>148</v>
      </c>
      <c r="E149" s="170" t="s">
        <v>3</v>
      </c>
      <c r="F149" s="171" t="s">
        <v>187</v>
      </c>
      <c r="H149" s="172">
        <v>-30.658999999999999</v>
      </c>
      <c r="L149" s="169"/>
      <c r="M149" s="173"/>
      <c r="N149" s="174"/>
      <c r="O149" s="174"/>
      <c r="P149" s="174"/>
      <c r="Q149" s="174"/>
      <c r="R149" s="174"/>
      <c r="S149" s="174"/>
      <c r="T149" s="175"/>
      <c r="AT149" s="170" t="s">
        <v>148</v>
      </c>
      <c r="AU149" s="170" t="s">
        <v>146</v>
      </c>
      <c r="AV149" s="16" t="s">
        <v>146</v>
      </c>
      <c r="AW149" s="16" t="s">
        <v>31</v>
      </c>
      <c r="AX149" s="16" t="s">
        <v>69</v>
      </c>
      <c r="AY149" s="170" t="s">
        <v>136</v>
      </c>
    </row>
    <row r="150" spans="1:65" s="15" customFormat="1">
      <c r="B150" s="162"/>
      <c r="D150" s="149" t="s">
        <v>148</v>
      </c>
      <c r="E150" s="163" t="s">
        <v>3</v>
      </c>
      <c r="F150" s="164" t="s">
        <v>151</v>
      </c>
      <c r="H150" s="165">
        <v>30.658000000000001</v>
      </c>
      <c r="L150" s="162"/>
      <c r="M150" s="166"/>
      <c r="N150" s="167"/>
      <c r="O150" s="167"/>
      <c r="P150" s="167"/>
      <c r="Q150" s="167"/>
      <c r="R150" s="167"/>
      <c r="S150" s="167"/>
      <c r="T150" s="168"/>
      <c r="AT150" s="163" t="s">
        <v>148</v>
      </c>
      <c r="AU150" s="163" t="s">
        <v>146</v>
      </c>
      <c r="AV150" s="15" t="s">
        <v>145</v>
      </c>
      <c r="AW150" s="15" t="s">
        <v>31</v>
      </c>
      <c r="AX150" s="15" t="s">
        <v>77</v>
      </c>
      <c r="AY150" s="163" t="s">
        <v>136</v>
      </c>
    </row>
    <row r="151" spans="1:65" s="2" customFormat="1" ht="49.15" customHeight="1">
      <c r="A151" s="30"/>
      <c r="B151" s="135"/>
      <c r="C151" s="136" t="s">
        <v>227</v>
      </c>
      <c r="D151" s="136" t="s">
        <v>140</v>
      </c>
      <c r="E151" s="137" t="s">
        <v>228</v>
      </c>
      <c r="F151" s="138" t="s">
        <v>229</v>
      </c>
      <c r="G151" s="139" t="s">
        <v>183</v>
      </c>
      <c r="H151" s="140">
        <v>30.658999999999999</v>
      </c>
      <c r="I151" s="141"/>
      <c r="J151" s="141">
        <f>ROUND(I151*H151,2)</f>
        <v>0</v>
      </c>
      <c r="K151" s="138" t="s">
        <v>144</v>
      </c>
      <c r="L151" s="31"/>
      <c r="M151" s="142" t="s">
        <v>3</v>
      </c>
      <c r="N151" s="143" t="s">
        <v>40</v>
      </c>
      <c r="O151" s="144">
        <v>0.97399999999999998</v>
      </c>
      <c r="P151" s="144">
        <f>O151*H151</f>
        <v>29.861865999999999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46" t="s">
        <v>145</v>
      </c>
      <c r="AT151" s="146" t="s">
        <v>140</v>
      </c>
      <c r="AU151" s="146" t="s">
        <v>146</v>
      </c>
      <c r="AY151" s="18" t="s">
        <v>136</v>
      </c>
      <c r="BE151" s="147">
        <f>IF(N151="základní",J151,0)</f>
        <v>0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8" t="s">
        <v>77</v>
      </c>
      <c r="BK151" s="147">
        <f>ROUND(I151*H151,2)</f>
        <v>0</v>
      </c>
      <c r="BL151" s="18" t="s">
        <v>145</v>
      </c>
      <c r="BM151" s="146" t="s">
        <v>230</v>
      </c>
    </row>
    <row r="152" spans="1:65" s="14" customFormat="1">
      <c r="B152" s="155"/>
      <c r="D152" s="149" t="s">
        <v>148</v>
      </c>
      <c r="E152" s="156" t="s">
        <v>3</v>
      </c>
      <c r="F152" s="157" t="s">
        <v>805</v>
      </c>
      <c r="H152" s="158">
        <v>30.658999999999999</v>
      </c>
      <c r="L152" s="155"/>
      <c r="M152" s="159"/>
      <c r="N152" s="160"/>
      <c r="O152" s="160"/>
      <c r="P152" s="160"/>
      <c r="Q152" s="160"/>
      <c r="R152" s="160"/>
      <c r="S152" s="160"/>
      <c r="T152" s="161"/>
      <c r="AT152" s="156" t="s">
        <v>148</v>
      </c>
      <c r="AU152" s="156" t="s">
        <v>146</v>
      </c>
      <c r="AV152" s="14" t="s">
        <v>79</v>
      </c>
      <c r="AW152" s="14" t="s">
        <v>31</v>
      </c>
      <c r="AX152" s="14" t="s">
        <v>69</v>
      </c>
      <c r="AY152" s="156" t="s">
        <v>136</v>
      </c>
    </row>
    <row r="153" spans="1:65" s="15" customFormat="1">
      <c r="B153" s="162"/>
      <c r="D153" s="149" t="s">
        <v>148</v>
      </c>
      <c r="E153" s="163" t="s">
        <v>3</v>
      </c>
      <c r="F153" s="164" t="s">
        <v>151</v>
      </c>
      <c r="H153" s="165">
        <v>30.658999999999999</v>
      </c>
      <c r="L153" s="162"/>
      <c r="M153" s="166"/>
      <c r="N153" s="167"/>
      <c r="O153" s="167"/>
      <c r="P153" s="167"/>
      <c r="Q153" s="167"/>
      <c r="R153" s="167"/>
      <c r="S153" s="167"/>
      <c r="T153" s="168"/>
      <c r="AT153" s="163" t="s">
        <v>148</v>
      </c>
      <c r="AU153" s="163" t="s">
        <v>146</v>
      </c>
      <c r="AV153" s="15" t="s">
        <v>145</v>
      </c>
      <c r="AW153" s="15" t="s">
        <v>31</v>
      </c>
      <c r="AX153" s="15" t="s">
        <v>77</v>
      </c>
      <c r="AY153" s="163" t="s">
        <v>136</v>
      </c>
    </row>
    <row r="154" spans="1:65" s="12" customFormat="1" ht="20.85" customHeight="1">
      <c r="B154" s="123"/>
      <c r="D154" s="124" t="s">
        <v>68</v>
      </c>
      <c r="E154" s="133" t="s">
        <v>9</v>
      </c>
      <c r="F154" s="133" t="s">
        <v>234</v>
      </c>
      <c r="J154" s="134">
        <f>BK154</f>
        <v>0</v>
      </c>
      <c r="L154" s="123"/>
      <c r="M154" s="127"/>
      <c r="N154" s="128"/>
      <c r="O154" s="128"/>
      <c r="P154" s="129">
        <f>SUM(P155:P162)</f>
        <v>50.391672</v>
      </c>
      <c r="Q154" s="128"/>
      <c r="R154" s="129">
        <f>SUM(R155:R162)</f>
        <v>9.3648240000000008E-2</v>
      </c>
      <c r="S154" s="128"/>
      <c r="T154" s="130">
        <f>SUM(T155:T162)</f>
        <v>0</v>
      </c>
      <c r="AR154" s="124" t="s">
        <v>77</v>
      </c>
      <c r="AT154" s="131" t="s">
        <v>68</v>
      </c>
      <c r="AU154" s="131" t="s">
        <v>79</v>
      </c>
      <c r="AY154" s="124" t="s">
        <v>136</v>
      </c>
      <c r="BK154" s="132">
        <f>SUM(BK155:BK162)</f>
        <v>0</v>
      </c>
    </row>
    <row r="155" spans="1:65" s="2" customFormat="1" ht="37.9" customHeight="1">
      <c r="A155" s="30"/>
      <c r="B155" s="135"/>
      <c r="C155" s="136" t="s">
        <v>235</v>
      </c>
      <c r="D155" s="136" t="s">
        <v>140</v>
      </c>
      <c r="E155" s="137" t="s">
        <v>236</v>
      </c>
      <c r="F155" s="138" t="s">
        <v>237</v>
      </c>
      <c r="G155" s="139" t="s">
        <v>175</v>
      </c>
      <c r="H155" s="140">
        <v>111.486</v>
      </c>
      <c r="I155" s="141"/>
      <c r="J155" s="141">
        <f>ROUND(I155*H155,2)</f>
        <v>0</v>
      </c>
      <c r="K155" s="138" t="s">
        <v>144</v>
      </c>
      <c r="L155" s="31"/>
      <c r="M155" s="142" t="s">
        <v>3</v>
      </c>
      <c r="N155" s="143" t="s">
        <v>40</v>
      </c>
      <c r="O155" s="144">
        <v>0.23599999999999999</v>
      </c>
      <c r="P155" s="144">
        <f>O155*H155</f>
        <v>26.310696</v>
      </c>
      <c r="Q155" s="144">
        <v>8.4000000000000003E-4</v>
      </c>
      <c r="R155" s="144">
        <f>Q155*H155</f>
        <v>9.3648240000000008E-2</v>
      </c>
      <c r="S155" s="144">
        <v>0</v>
      </c>
      <c r="T155" s="145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46" t="s">
        <v>145</v>
      </c>
      <c r="AT155" s="146" t="s">
        <v>140</v>
      </c>
      <c r="AU155" s="146" t="s">
        <v>146</v>
      </c>
      <c r="AY155" s="18" t="s">
        <v>136</v>
      </c>
      <c r="BE155" s="147">
        <f>IF(N155="základní",J155,0)</f>
        <v>0</v>
      </c>
      <c r="BF155" s="147">
        <f>IF(N155="snížená",J155,0)</f>
        <v>0</v>
      </c>
      <c r="BG155" s="147">
        <f>IF(N155="zákl. přenesená",J155,0)</f>
        <v>0</v>
      </c>
      <c r="BH155" s="147">
        <f>IF(N155="sníž. přenesená",J155,0)</f>
        <v>0</v>
      </c>
      <c r="BI155" s="147">
        <f>IF(N155="nulová",J155,0)</f>
        <v>0</v>
      </c>
      <c r="BJ155" s="18" t="s">
        <v>77</v>
      </c>
      <c r="BK155" s="147">
        <f>ROUND(I155*H155,2)</f>
        <v>0</v>
      </c>
      <c r="BL155" s="18" t="s">
        <v>145</v>
      </c>
      <c r="BM155" s="146" t="s">
        <v>238</v>
      </c>
    </row>
    <row r="156" spans="1:65" s="13" customFormat="1">
      <c r="B156" s="148"/>
      <c r="D156" s="149" t="s">
        <v>148</v>
      </c>
      <c r="E156" s="150" t="s">
        <v>3</v>
      </c>
      <c r="F156" s="151" t="s">
        <v>161</v>
      </c>
      <c r="H156" s="150" t="s">
        <v>3</v>
      </c>
      <c r="L156" s="148"/>
      <c r="M156" s="152"/>
      <c r="N156" s="153"/>
      <c r="O156" s="153"/>
      <c r="P156" s="153"/>
      <c r="Q156" s="153"/>
      <c r="R156" s="153"/>
      <c r="S156" s="153"/>
      <c r="T156" s="154"/>
      <c r="AT156" s="150" t="s">
        <v>148</v>
      </c>
      <c r="AU156" s="150" t="s">
        <v>146</v>
      </c>
      <c r="AV156" s="13" t="s">
        <v>77</v>
      </c>
      <c r="AW156" s="13" t="s">
        <v>31</v>
      </c>
      <c r="AX156" s="13" t="s">
        <v>69</v>
      </c>
      <c r="AY156" s="150" t="s">
        <v>136</v>
      </c>
    </row>
    <row r="157" spans="1:65" s="14" customFormat="1" ht="22.5">
      <c r="B157" s="155"/>
      <c r="D157" s="149" t="s">
        <v>148</v>
      </c>
      <c r="E157" s="156" t="s">
        <v>3</v>
      </c>
      <c r="F157" s="157" t="s">
        <v>806</v>
      </c>
      <c r="H157" s="158">
        <v>111.486</v>
      </c>
      <c r="L157" s="155"/>
      <c r="M157" s="159"/>
      <c r="N157" s="160"/>
      <c r="O157" s="160"/>
      <c r="P157" s="160"/>
      <c r="Q157" s="160"/>
      <c r="R157" s="160"/>
      <c r="S157" s="160"/>
      <c r="T157" s="161"/>
      <c r="AT157" s="156" t="s">
        <v>148</v>
      </c>
      <c r="AU157" s="156" t="s">
        <v>146</v>
      </c>
      <c r="AV157" s="14" t="s">
        <v>79</v>
      </c>
      <c r="AW157" s="14" t="s">
        <v>31</v>
      </c>
      <c r="AX157" s="14" t="s">
        <v>69</v>
      </c>
      <c r="AY157" s="156" t="s">
        <v>136</v>
      </c>
    </row>
    <row r="158" spans="1:65" s="16" customFormat="1">
      <c r="B158" s="169"/>
      <c r="D158" s="149" t="s">
        <v>148</v>
      </c>
      <c r="E158" s="170" t="s">
        <v>3</v>
      </c>
      <c r="F158" s="171" t="s">
        <v>187</v>
      </c>
      <c r="H158" s="172">
        <v>111.486</v>
      </c>
      <c r="L158" s="169"/>
      <c r="M158" s="173"/>
      <c r="N158" s="174"/>
      <c r="O158" s="174"/>
      <c r="P158" s="174"/>
      <c r="Q158" s="174"/>
      <c r="R158" s="174"/>
      <c r="S158" s="174"/>
      <c r="T158" s="175"/>
      <c r="AT158" s="170" t="s">
        <v>148</v>
      </c>
      <c r="AU158" s="170" t="s">
        <v>146</v>
      </c>
      <c r="AV158" s="16" t="s">
        <v>146</v>
      </c>
      <c r="AW158" s="16" t="s">
        <v>31</v>
      </c>
      <c r="AX158" s="16" t="s">
        <v>69</v>
      </c>
      <c r="AY158" s="170" t="s">
        <v>136</v>
      </c>
    </row>
    <row r="159" spans="1:65" s="15" customFormat="1">
      <c r="B159" s="162"/>
      <c r="D159" s="149" t="s">
        <v>148</v>
      </c>
      <c r="E159" s="163" t="s">
        <v>3</v>
      </c>
      <c r="F159" s="164" t="s">
        <v>151</v>
      </c>
      <c r="H159" s="165">
        <v>111.486</v>
      </c>
      <c r="L159" s="162"/>
      <c r="M159" s="166"/>
      <c r="N159" s="167"/>
      <c r="O159" s="167"/>
      <c r="P159" s="167"/>
      <c r="Q159" s="167"/>
      <c r="R159" s="167"/>
      <c r="S159" s="167"/>
      <c r="T159" s="168"/>
      <c r="AT159" s="163" t="s">
        <v>148</v>
      </c>
      <c r="AU159" s="163" t="s">
        <v>146</v>
      </c>
      <c r="AV159" s="15" t="s">
        <v>145</v>
      </c>
      <c r="AW159" s="15" t="s">
        <v>31</v>
      </c>
      <c r="AX159" s="15" t="s">
        <v>77</v>
      </c>
      <c r="AY159" s="163" t="s">
        <v>136</v>
      </c>
    </row>
    <row r="160" spans="1:65" s="2" customFormat="1" ht="37.9" customHeight="1">
      <c r="A160" s="30"/>
      <c r="B160" s="135"/>
      <c r="C160" s="136" t="s">
        <v>138</v>
      </c>
      <c r="D160" s="136" t="s">
        <v>140</v>
      </c>
      <c r="E160" s="137" t="s">
        <v>264</v>
      </c>
      <c r="F160" s="138" t="s">
        <v>265</v>
      </c>
      <c r="G160" s="139" t="s">
        <v>175</v>
      </c>
      <c r="H160" s="140">
        <v>111.486</v>
      </c>
      <c r="I160" s="141"/>
      <c r="J160" s="141">
        <f>ROUND(I160*H160,2)</f>
        <v>0</v>
      </c>
      <c r="K160" s="138" t="s">
        <v>144</v>
      </c>
      <c r="L160" s="31"/>
      <c r="M160" s="142" t="s">
        <v>3</v>
      </c>
      <c r="N160" s="143" t="s">
        <v>40</v>
      </c>
      <c r="O160" s="144">
        <v>0.216</v>
      </c>
      <c r="P160" s="144">
        <f>O160*H160</f>
        <v>24.080976</v>
      </c>
      <c r="Q160" s="144">
        <v>0</v>
      </c>
      <c r="R160" s="144">
        <f>Q160*H160</f>
        <v>0</v>
      </c>
      <c r="S160" s="144">
        <v>0</v>
      </c>
      <c r="T160" s="145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46" t="s">
        <v>145</v>
      </c>
      <c r="AT160" s="146" t="s">
        <v>140</v>
      </c>
      <c r="AU160" s="146" t="s">
        <v>146</v>
      </c>
      <c r="AY160" s="18" t="s">
        <v>136</v>
      </c>
      <c r="BE160" s="147">
        <f>IF(N160="základní",J160,0)</f>
        <v>0</v>
      </c>
      <c r="BF160" s="147">
        <f>IF(N160="snížená",J160,0)</f>
        <v>0</v>
      </c>
      <c r="BG160" s="147">
        <f>IF(N160="zákl. přenesená",J160,0)</f>
        <v>0</v>
      </c>
      <c r="BH160" s="147">
        <f>IF(N160="sníž. přenesená",J160,0)</f>
        <v>0</v>
      </c>
      <c r="BI160" s="147">
        <f>IF(N160="nulová",J160,0)</f>
        <v>0</v>
      </c>
      <c r="BJ160" s="18" t="s">
        <v>77</v>
      </c>
      <c r="BK160" s="147">
        <f>ROUND(I160*H160,2)</f>
        <v>0</v>
      </c>
      <c r="BL160" s="18" t="s">
        <v>145</v>
      </c>
      <c r="BM160" s="146" t="s">
        <v>266</v>
      </c>
    </row>
    <row r="161" spans="1:65" s="14" customFormat="1">
      <c r="B161" s="155"/>
      <c r="D161" s="149" t="s">
        <v>148</v>
      </c>
      <c r="E161" s="156" t="s">
        <v>3</v>
      </c>
      <c r="F161" s="157" t="s">
        <v>807</v>
      </c>
      <c r="H161" s="158">
        <v>111.486</v>
      </c>
      <c r="L161" s="155"/>
      <c r="M161" s="159"/>
      <c r="N161" s="160"/>
      <c r="O161" s="160"/>
      <c r="P161" s="160"/>
      <c r="Q161" s="160"/>
      <c r="R161" s="160"/>
      <c r="S161" s="160"/>
      <c r="T161" s="161"/>
      <c r="AT161" s="156" t="s">
        <v>148</v>
      </c>
      <c r="AU161" s="156" t="s">
        <v>146</v>
      </c>
      <c r="AV161" s="14" t="s">
        <v>79</v>
      </c>
      <c r="AW161" s="14" t="s">
        <v>31</v>
      </c>
      <c r="AX161" s="14" t="s">
        <v>69</v>
      </c>
      <c r="AY161" s="156" t="s">
        <v>136</v>
      </c>
    </row>
    <row r="162" spans="1:65" s="15" customFormat="1">
      <c r="B162" s="162"/>
      <c r="D162" s="149" t="s">
        <v>148</v>
      </c>
      <c r="E162" s="163" t="s">
        <v>3</v>
      </c>
      <c r="F162" s="164" t="s">
        <v>151</v>
      </c>
      <c r="H162" s="165">
        <v>111.486</v>
      </c>
      <c r="L162" s="162"/>
      <c r="M162" s="166"/>
      <c r="N162" s="167"/>
      <c r="O162" s="167"/>
      <c r="P162" s="167"/>
      <c r="Q162" s="167"/>
      <c r="R162" s="167"/>
      <c r="S162" s="167"/>
      <c r="T162" s="168"/>
      <c r="AT162" s="163" t="s">
        <v>148</v>
      </c>
      <c r="AU162" s="163" t="s">
        <v>146</v>
      </c>
      <c r="AV162" s="15" t="s">
        <v>145</v>
      </c>
      <c r="AW162" s="15" t="s">
        <v>31</v>
      </c>
      <c r="AX162" s="15" t="s">
        <v>77</v>
      </c>
      <c r="AY162" s="163" t="s">
        <v>136</v>
      </c>
    </row>
    <row r="163" spans="1:65" s="12" customFormat="1" ht="20.85" customHeight="1">
      <c r="B163" s="123"/>
      <c r="D163" s="124" t="s">
        <v>68</v>
      </c>
      <c r="E163" s="133" t="s">
        <v>268</v>
      </c>
      <c r="F163" s="133" t="s">
        <v>269</v>
      </c>
      <c r="J163" s="134">
        <f>BK163</f>
        <v>0</v>
      </c>
      <c r="L163" s="123"/>
      <c r="M163" s="127"/>
      <c r="N163" s="128"/>
      <c r="O163" s="128"/>
      <c r="P163" s="129">
        <f>SUM(P164:P192)</f>
        <v>3.9206550000000004</v>
      </c>
      <c r="Q163" s="128"/>
      <c r="R163" s="129">
        <f>SUM(R164:R192)</f>
        <v>0</v>
      </c>
      <c r="S163" s="128"/>
      <c r="T163" s="130">
        <f>SUM(T164:T192)</f>
        <v>0</v>
      </c>
      <c r="AR163" s="124" t="s">
        <v>77</v>
      </c>
      <c r="AT163" s="131" t="s">
        <v>68</v>
      </c>
      <c r="AU163" s="131" t="s">
        <v>79</v>
      </c>
      <c r="AY163" s="124" t="s">
        <v>136</v>
      </c>
      <c r="BK163" s="132">
        <f>SUM(BK164:BK192)</f>
        <v>0</v>
      </c>
    </row>
    <row r="164" spans="1:65" s="2" customFormat="1" ht="49.15" customHeight="1">
      <c r="A164" s="30"/>
      <c r="B164" s="135"/>
      <c r="C164" s="136" t="s">
        <v>170</v>
      </c>
      <c r="D164" s="136" t="s">
        <v>140</v>
      </c>
      <c r="E164" s="137" t="s">
        <v>808</v>
      </c>
      <c r="F164" s="138" t="s">
        <v>809</v>
      </c>
      <c r="G164" s="139" t="s">
        <v>183</v>
      </c>
      <c r="H164" s="140">
        <v>16.8</v>
      </c>
      <c r="I164" s="141"/>
      <c r="J164" s="141">
        <f>ROUND(I164*H164,2)</f>
        <v>0</v>
      </c>
      <c r="K164" s="138" t="s">
        <v>144</v>
      </c>
      <c r="L164" s="31"/>
      <c r="M164" s="142" t="s">
        <v>3</v>
      </c>
      <c r="N164" s="143" t="s">
        <v>40</v>
      </c>
      <c r="O164" s="144">
        <v>8.4000000000000005E-2</v>
      </c>
      <c r="P164" s="144">
        <f>O164*H164</f>
        <v>1.4112000000000002</v>
      </c>
      <c r="Q164" s="144">
        <v>0</v>
      </c>
      <c r="R164" s="144">
        <f>Q164*H164</f>
        <v>0</v>
      </c>
      <c r="S164" s="144">
        <v>0</v>
      </c>
      <c r="T164" s="145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46" t="s">
        <v>145</v>
      </c>
      <c r="AT164" s="146" t="s">
        <v>140</v>
      </c>
      <c r="AU164" s="146" t="s">
        <v>146</v>
      </c>
      <c r="AY164" s="18" t="s">
        <v>136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8" t="s">
        <v>77</v>
      </c>
      <c r="BK164" s="147">
        <f>ROUND(I164*H164,2)</f>
        <v>0</v>
      </c>
      <c r="BL164" s="18" t="s">
        <v>145</v>
      </c>
      <c r="BM164" s="146" t="s">
        <v>810</v>
      </c>
    </row>
    <row r="165" spans="1:65" s="13" customFormat="1">
      <c r="B165" s="148"/>
      <c r="D165" s="149" t="s">
        <v>148</v>
      </c>
      <c r="E165" s="150" t="s">
        <v>3</v>
      </c>
      <c r="F165" s="151" t="s">
        <v>786</v>
      </c>
      <c r="H165" s="150" t="s">
        <v>3</v>
      </c>
      <c r="L165" s="148"/>
      <c r="M165" s="152"/>
      <c r="N165" s="153"/>
      <c r="O165" s="153"/>
      <c r="P165" s="153"/>
      <c r="Q165" s="153"/>
      <c r="R165" s="153"/>
      <c r="S165" s="153"/>
      <c r="T165" s="154"/>
      <c r="AT165" s="150" t="s">
        <v>148</v>
      </c>
      <c r="AU165" s="150" t="s">
        <v>146</v>
      </c>
      <c r="AV165" s="13" t="s">
        <v>77</v>
      </c>
      <c r="AW165" s="13" t="s">
        <v>31</v>
      </c>
      <c r="AX165" s="13" t="s">
        <v>69</v>
      </c>
      <c r="AY165" s="150" t="s">
        <v>136</v>
      </c>
    </row>
    <row r="166" spans="1:65" s="14" customFormat="1">
      <c r="B166" s="155"/>
      <c r="D166" s="149" t="s">
        <v>148</v>
      </c>
      <c r="E166" s="156" t="s">
        <v>3</v>
      </c>
      <c r="F166" s="157" t="s">
        <v>811</v>
      </c>
      <c r="H166" s="158">
        <v>8.4</v>
      </c>
      <c r="L166" s="155"/>
      <c r="M166" s="159"/>
      <c r="N166" s="160"/>
      <c r="O166" s="160"/>
      <c r="P166" s="160"/>
      <c r="Q166" s="160"/>
      <c r="R166" s="160"/>
      <c r="S166" s="160"/>
      <c r="T166" s="161"/>
      <c r="AT166" s="156" t="s">
        <v>148</v>
      </c>
      <c r="AU166" s="156" t="s">
        <v>146</v>
      </c>
      <c r="AV166" s="14" t="s">
        <v>79</v>
      </c>
      <c r="AW166" s="14" t="s">
        <v>31</v>
      </c>
      <c r="AX166" s="14" t="s">
        <v>69</v>
      </c>
      <c r="AY166" s="156" t="s">
        <v>136</v>
      </c>
    </row>
    <row r="167" spans="1:65" s="14" customFormat="1">
      <c r="B167" s="155"/>
      <c r="D167" s="149" t="s">
        <v>148</v>
      </c>
      <c r="E167" s="156" t="s">
        <v>3</v>
      </c>
      <c r="F167" s="157" t="s">
        <v>812</v>
      </c>
      <c r="H167" s="158">
        <v>8.4</v>
      </c>
      <c r="L167" s="155"/>
      <c r="M167" s="159"/>
      <c r="N167" s="160"/>
      <c r="O167" s="160"/>
      <c r="P167" s="160"/>
      <c r="Q167" s="160"/>
      <c r="R167" s="160"/>
      <c r="S167" s="160"/>
      <c r="T167" s="161"/>
      <c r="AT167" s="156" t="s">
        <v>148</v>
      </c>
      <c r="AU167" s="156" t="s">
        <v>146</v>
      </c>
      <c r="AV167" s="14" t="s">
        <v>79</v>
      </c>
      <c r="AW167" s="14" t="s">
        <v>31</v>
      </c>
      <c r="AX167" s="14" t="s">
        <v>69</v>
      </c>
      <c r="AY167" s="156" t="s">
        <v>136</v>
      </c>
    </row>
    <row r="168" spans="1:65" s="15" customFormat="1">
      <c r="B168" s="162"/>
      <c r="D168" s="149" t="s">
        <v>148</v>
      </c>
      <c r="E168" s="163" t="s">
        <v>3</v>
      </c>
      <c r="F168" s="164" t="s">
        <v>151</v>
      </c>
      <c r="H168" s="165">
        <v>16.8</v>
      </c>
      <c r="L168" s="162"/>
      <c r="M168" s="166"/>
      <c r="N168" s="167"/>
      <c r="O168" s="167"/>
      <c r="P168" s="167"/>
      <c r="Q168" s="167"/>
      <c r="R168" s="167"/>
      <c r="S168" s="167"/>
      <c r="T168" s="168"/>
      <c r="AT168" s="163" t="s">
        <v>148</v>
      </c>
      <c r="AU168" s="163" t="s">
        <v>146</v>
      </c>
      <c r="AV168" s="15" t="s">
        <v>145</v>
      </c>
      <c r="AW168" s="15" t="s">
        <v>31</v>
      </c>
      <c r="AX168" s="15" t="s">
        <v>77</v>
      </c>
      <c r="AY168" s="163" t="s">
        <v>136</v>
      </c>
    </row>
    <row r="169" spans="1:65" s="2" customFormat="1" ht="62.65" customHeight="1">
      <c r="A169" s="30"/>
      <c r="B169" s="135"/>
      <c r="C169" s="136" t="s">
        <v>178</v>
      </c>
      <c r="D169" s="136" t="s">
        <v>140</v>
      </c>
      <c r="E169" s="137" t="s">
        <v>275</v>
      </c>
      <c r="F169" s="138" t="s">
        <v>276</v>
      </c>
      <c r="G169" s="139" t="s">
        <v>183</v>
      </c>
      <c r="H169" s="140">
        <v>6.6829999999999998</v>
      </c>
      <c r="I169" s="141"/>
      <c r="J169" s="141">
        <f>ROUND(I169*H169,2)</f>
        <v>0</v>
      </c>
      <c r="K169" s="138" t="s">
        <v>144</v>
      </c>
      <c r="L169" s="31"/>
      <c r="M169" s="142" t="s">
        <v>3</v>
      </c>
      <c r="N169" s="143" t="s">
        <v>40</v>
      </c>
      <c r="O169" s="144">
        <v>8.6999999999999994E-2</v>
      </c>
      <c r="P169" s="144">
        <f>O169*H169</f>
        <v>0.58142099999999997</v>
      </c>
      <c r="Q169" s="144">
        <v>0</v>
      </c>
      <c r="R169" s="144">
        <f>Q169*H169</f>
        <v>0</v>
      </c>
      <c r="S169" s="144">
        <v>0</v>
      </c>
      <c r="T169" s="145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46" t="s">
        <v>145</v>
      </c>
      <c r="AT169" s="146" t="s">
        <v>140</v>
      </c>
      <c r="AU169" s="146" t="s">
        <v>146</v>
      </c>
      <c r="AY169" s="18" t="s">
        <v>136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8" t="s">
        <v>77</v>
      </c>
      <c r="BK169" s="147">
        <f>ROUND(I169*H169,2)</f>
        <v>0</v>
      </c>
      <c r="BL169" s="18" t="s">
        <v>145</v>
      </c>
      <c r="BM169" s="146" t="s">
        <v>277</v>
      </c>
    </row>
    <row r="170" spans="1:65" s="14" customFormat="1">
      <c r="B170" s="155"/>
      <c r="D170" s="149" t="s">
        <v>148</v>
      </c>
      <c r="E170" s="156" t="s">
        <v>3</v>
      </c>
      <c r="F170" s="157" t="s">
        <v>813</v>
      </c>
      <c r="H170" s="158">
        <v>30.658999999999999</v>
      </c>
      <c r="L170" s="155"/>
      <c r="M170" s="159"/>
      <c r="N170" s="160"/>
      <c r="O170" s="160"/>
      <c r="P170" s="160"/>
      <c r="Q170" s="160"/>
      <c r="R170" s="160"/>
      <c r="S170" s="160"/>
      <c r="T170" s="161"/>
      <c r="AT170" s="156" t="s">
        <v>148</v>
      </c>
      <c r="AU170" s="156" t="s">
        <v>146</v>
      </c>
      <c r="AV170" s="14" t="s">
        <v>79</v>
      </c>
      <c r="AW170" s="14" t="s">
        <v>31</v>
      </c>
      <c r="AX170" s="14" t="s">
        <v>69</v>
      </c>
      <c r="AY170" s="156" t="s">
        <v>136</v>
      </c>
    </row>
    <row r="171" spans="1:65" s="16" customFormat="1">
      <c r="B171" s="169"/>
      <c r="D171" s="149" t="s">
        <v>148</v>
      </c>
      <c r="E171" s="170" t="s">
        <v>3</v>
      </c>
      <c r="F171" s="171" t="s">
        <v>187</v>
      </c>
      <c r="H171" s="172">
        <v>30.658999999999999</v>
      </c>
      <c r="L171" s="169"/>
      <c r="M171" s="173"/>
      <c r="N171" s="174"/>
      <c r="O171" s="174"/>
      <c r="P171" s="174"/>
      <c r="Q171" s="174"/>
      <c r="R171" s="174"/>
      <c r="S171" s="174"/>
      <c r="T171" s="175"/>
      <c r="AT171" s="170" t="s">
        <v>148</v>
      </c>
      <c r="AU171" s="170" t="s">
        <v>146</v>
      </c>
      <c r="AV171" s="16" t="s">
        <v>146</v>
      </c>
      <c r="AW171" s="16" t="s">
        <v>31</v>
      </c>
      <c r="AX171" s="16" t="s">
        <v>69</v>
      </c>
      <c r="AY171" s="170" t="s">
        <v>136</v>
      </c>
    </row>
    <row r="172" spans="1:65" s="14" customFormat="1">
      <c r="B172" s="155"/>
      <c r="D172" s="149" t="s">
        <v>148</v>
      </c>
      <c r="E172" s="156" t="s">
        <v>3</v>
      </c>
      <c r="F172" s="157" t="s">
        <v>814</v>
      </c>
      <c r="H172" s="158">
        <v>-18.936</v>
      </c>
      <c r="L172" s="155"/>
      <c r="M172" s="159"/>
      <c r="N172" s="160"/>
      <c r="O172" s="160"/>
      <c r="P172" s="160"/>
      <c r="Q172" s="160"/>
      <c r="R172" s="160"/>
      <c r="S172" s="160"/>
      <c r="T172" s="161"/>
      <c r="AT172" s="156" t="s">
        <v>148</v>
      </c>
      <c r="AU172" s="156" t="s">
        <v>146</v>
      </c>
      <c r="AV172" s="14" t="s">
        <v>79</v>
      </c>
      <c r="AW172" s="14" t="s">
        <v>31</v>
      </c>
      <c r="AX172" s="14" t="s">
        <v>69</v>
      </c>
      <c r="AY172" s="156" t="s">
        <v>136</v>
      </c>
    </row>
    <row r="173" spans="1:65" s="14" customFormat="1">
      <c r="B173" s="155"/>
      <c r="D173" s="149" t="s">
        <v>148</v>
      </c>
      <c r="E173" s="156" t="s">
        <v>3</v>
      </c>
      <c r="F173" s="157" t="s">
        <v>815</v>
      </c>
      <c r="H173" s="158">
        <v>-5.04</v>
      </c>
      <c r="L173" s="155"/>
      <c r="M173" s="159"/>
      <c r="N173" s="160"/>
      <c r="O173" s="160"/>
      <c r="P173" s="160"/>
      <c r="Q173" s="160"/>
      <c r="R173" s="160"/>
      <c r="S173" s="160"/>
      <c r="T173" s="161"/>
      <c r="AT173" s="156" t="s">
        <v>148</v>
      </c>
      <c r="AU173" s="156" t="s">
        <v>146</v>
      </c>
      <c r="AV173" s="14" t="s">
        <v>79</v>
      </c>
      <c r="AW173" s="14" t="s">
        <v>31</v>
      </c>
      <c r="AX173" s="14" t="s">
        <v>69</v>
      </c>
      <c r="AY173" s="156" t="s">
        <v>136</v>
      </c>
    </row>
    <row r="174" spans="1:65" s="16" customFormat="1">
      <c r="B174" s="169"/>
      <c r="D174" s="149" t="s">
        <v>148</v>
      </c>
      <c r="E174" s="170" t="s">
        <v>3</v>
      </c>
      <c r="F174" s="171" t="s">
        <v>187</v>
      </c>
      <c r="H174" s="172">
        <v>-23.975999999999999</v>
      </c>
      <c r="L174" s="169"/>
      <c r="M174" s="173"/>
      <c r="N174" s="174"/>
      <c r="O174" s="174"/>
      <c r="P174" s="174"/>
      <c r="Q174" s="174"/>
      <c r="R174" s="174"/>
      <c r="S174" s="174"/>
      <c r="T174" s="175"/>
      <c r="AT174" s="170" t="s">
        <v>148</v>
      </c>
      <c r="AU174" s="170" t="s">
        <v>146</v>
      </c>
      <c r="AV174" s="16" t="s">
        <v>146</v>
      </c>
      <c r="AW174" s="16" t="s">
        <v>31</v>
      </c>
      <c r="AX174" s="16" t="s">
        <v>69</v>
      </c>
      <c r="AY174" s="170" t="s">
        <v>136</v>
      </c>
    </row>
    <row r="175" spans="1:65" s="15" customFormat="1">
      <c r="B175" s="162"/>
      <c r="D175" s="149" t="s">
        <v>148</v>
      </c>
      <c r="E175" s="163" t="s">
        <v>3</v>
      </c>
      <c r="F175" s="164" t="s">
        <v>151</v>
      </c>
      <c r="H175" s="165">
        <v>6.6829999999999989</v>
      </c>
      <c r="L175" s="162"/>
      <c r="M175" s="166"/>
      <c r="N175" s="167"/>
      <c r="O175" s="167"/>
      <c r="P175" s="167"/>
      <c r="Q175" s="167"/>
      <c r="R175" s="167"/>
      <c r="S175" s="167"/>
      <c r="T175" s="168"/>
      <c r="AT175" s="163" t="s">
        <v>148</v>
      </c>
      <c r="AU175" s="163" t="s">
        <v>146</v>
      </c>
      <c r="AV175" s="15" t="s">
        <v>145</v>
      </c>
      <c r="AW175" s="15" t="s">
        <v>31</v>
      </c>
      <c r="AX175" s="15" t="s">
        <v>77</v>
      </c>
      <c r="AY175" s="163" t="s">
        <v>136</v>
      </c>
    </row>
    <row r="176" spans="1:65" s="2" customFormat="1" ht="62.65" customHeight="1">
      <c r="A176" s="30"/>
      <c r="B176" s="135"/>
      <c r="C176" s="136" t="s">
        <v>232</v>
      </c>
      <c r="D176" s="136" t="s">
        <v>140</v>
      </c>
      <c r="E176" s="137" t="s">
        <v>281</v>
      </c>
      <c r="F176" s="138" t="s">
        <v>282</v>
      </c>
      <c r="G176" s="139" t="s">
        <v>183</v>
      </c>
      <c r="H176" s="140">
        <v>60.146999999999998</v>
      </c>
      <c r="I176" s="141"/>
      <c r="J176" s="141">
        <f>ROUND(I176*H176,2)</f>
        <v>0</v>
      </c>
      <c r="K176" s="138" t="s">
        <v>144</v>
      </c>
      <c r="L176" s="31"/>
      <c r="M176" s="142" t="s">
        <v>3</v>
      </c>
      <c r="N176" s="143" t="s">
        <v>40</v>
      </c>
      <c r="O176" s="144">
        <v>5.0000000000000001E-3</v>
      </c>
      <c r="P176" s="144">
        <f>O176*H176</f>
        <v>0.30073499999999997</v>
      </c>
      <c r="Q176" s="144">
        <v>0</v>
      </c>
      <c r="R176" s="144">
        <f>Q176*H176</f>
        <v>0</v>
      </c>
      <c r="S176" s="144">
        <v>0</v>
      </c>
      <c r="T176" s="145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46" t="s">
        <v>145</v>
      </c>
      <c r="AT176" s="146" t="s">
        <v>140</v>
      </c>
      <c r="AU176" s="146" t="s">
        <v>146</v>
      </c>
      <c r="AY176" s="18" t="s">
        <v>136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8" t="s">
        <v>77</v>
      </c>
      <c r="BK176" s="147">
        <f>ROUND(I176*H176,2)</f>
        <v>0</v>
      </c>
      <c r="BL176" s="18" t="s">
        <v>145</v>
      </c>
      <c r="BM176" s="146" t="s">
        <v>283</v>
      </c>
    </row>
    <row r="177" spans="1:65" s="14" customFormat="1">
      <c r="B177" s="155"/>
      <c r="D177" s="149" t="s">
        <v>148</v>
      </c>
      <c r="E177" s="156" t="s">
        <v>3</v>
      </c>
      <c r="F177" s="157" t="s">
        <v>816</v>
      </c>
      <c r="H177" s="158">
        <v>60.146999999999998</v>
      </c>
      <c r="L177" s="155"/>
      <c r="M177" s="159"/>
      <c r="N177" s="160"/>
      <c r="O177" s="160"/>
      <c r="P177" s="160"/>
      <c r="Q177" s="160"/>
      <c r="R177" s="160"/>
      <c r="S177" s="160"/>
      <c r="T177" s="161"/>
      <c r="AT177" s="156" t="s">
        <v>148</v>
      </c>
      <c r="AU177" s="156" t="s">
        <v>146</v>
      </c>
      <c r="AV177" s="14" t="s">
        <v>79</v>
      </c>
      <c r="AW177" s="14" t="s">
        <v>31</v>
      </c>
      <c r="AX177" s="14" t="s">
        <v>69</v>
      </c>
      <c r="AY177" s="156" t="s">
        <v>136</v>
      </c>
    </row>
    <row r="178" spans="1:65" s="15" customFormat="1">
      <c r="B178" s="162"/>
      <c r="D178" s="149" t="s">
        <v>148</v>
      </c>
      <c r="E178" s="163" t="s">
        <v>3</v>
      </c>
      <c r="F178" s="164" t="s">
        <v>151</v>
      </c>
      <c r="H178" s="165">
        <v>60.146999999999998</v>
      </c>
      <c r="L178" s="162"/>
      <c r="M178" s="166"/>
      <c r="N178" s="167"/>
      <c r="O178" s="167"/>
      <c r="P178" s="167"/>
      <c r="Q178" s="167"/>
      <c r="R178" s="167"/>
      <c r="S178" s="167"/>
      <c r="T178" s="168"/>
      <c r="AT178" s="163" t="s">
        <v>148</v>
      </c>
      <c r="AU178" s="163" t="s">
        <v>146</v>
      </c>
      <c r="AV178" s="15" t="s">
        <v>145</v>
      </c>
      <c r="AW178" s="15" t="s">
        <v>31</v>
      </c>
      <c r="AX178" s="15" t="s">
        <v>77</v>
      </c>
      <c r="AY178" s="163" t="s">
        <v>136</v>
      </c>
    </row>
    <row r="179" spans="1:65" s="2" customFormat="1" ht="62.65" customHeight="1">
      <c r="A179" s="30"/>
      <c r="B179" s="135"/>
      <c r="C179" s="136" t="s">
        <v>9</v>
      </c>
      <c r="D179" s="136" t="s">
        <v>140</v>
      </c>
      <c r="E179" s="137" t="s">
        <v>285</v>
      </c>
      <c r="F179" s="138" t="s">
        <v>286</v>
      </c>
      <c r="G179" s="139" t="s">
        <v>183</v>
      </c>
      <c r="H179" s="140">
        <v>6.6829999999999998</v>
      </c>
      <c r="I179" s="141"/>
      <c r="J179" s="141">
        <f>ROUND(I179*H179,2)</f>
        <v>0</v>
      </c>
      <c r="K179" s="138" t="s">
        <v>144</v>
      </c>
      <c r="L179" s="31"/>
      <c r="M179" s="142" t="s">
        <v>3</v>
      </c>
      <c r="N179" s="143" t="s">
        <v>40</v>
      </c>
      <c r="O179" s="144">
        <v>9.9000000000000005E-2</v>
      </c>
      <c r="P179" s="144">
        <f>O179*H179</f>
        <v>0.66161700000000001</v>
      </c>
      <c r="Q179" s="144">
        <v>0</v>
      </c>
      <c r="R179" s="144">
        <f>Q179*H179</f>
        <v>0</v>
      </c>
      <c r="S179" s="144">
        <v>0</v>
      </c>
      <c r="T179" s="145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46" t="s">
        <v>145</v>
      </c>
      <c r="AT179" s="146" t="s">
        <v>140</v>
      </c>
      <c r="AU179" s="146" t="s">
        <v>146</v>
      </c>
      <c r="AY179" s="18" t="s">
        <v>136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8" t="s">
        <v>77</v>
      </c>
      <c r="BK179" s="147">
        <f>ROUND(I179*H179,2)</f>
        <v>0</v>
      </c>
      <c r="BL179" s="18" t="s">
        <v>145</v>
      </c>
      <c r="BM179" s="146" t="s">
        <v>287</v>
      </c>
    </row>
    <row r="180" spans="1:65" s="14" customFormat="1">
      <c r="B180" s="155"/>
      <c r="D180" s="149" t="s">
        <v>148</v>
      </c>
      <c r="E180" s="156" t="s">
        <v>3</v>
      </c>
      <c r="F180" s="157" t="s">
        <v>813</v>
      </c>
      <c r="H180" s="158">
        <v>30.658999999999999</v>
      </c>
      <c r="L180" s="155"/>
      <c r="M180" s="159"/>
      <c r="N180" s="160"/>
      <c r="O180" s="160"/>
      <c r="P180" s="160"/>
      <c r="Q180" s="160"/>
      <c r="R180" s="160"/>
      <c r="S180" s="160"/>
      <c r="T180" s="161"/>
      <c r="AT180" s="156" t="s">
        <v>148</v>
      </c>
      <c r="AU180" s="156" t="s">
        <v>146</v>
      </c>
      <c r="AV180" s="14" t="s">
        <v>79</v>
      </c>
      <c r="AW180" s="14" t="s">
        <v>31</v>
      </c>
      <c r="AX180" s="14" t="s">
        <v>69</v>
      </c>
      <c r="AY180" s="156" t="s">
        <v>136</v>
      </c>
    </row>
    <row r="181" spans="1:65" s="16" customFormat="1">
      <c r="B181" s="169"/>
      <c r="D181" s="149" t="s">
        <v>148</v>
      </c>
      <c r="E181" s="170" t="s">
        <v>3</v>
      </c>
      <c r="F181" s="171" t="s">
        <v>187</v>
      </c>
      <c r="H181" s="172">
        <v>30.658999999999999</v>
      </c>
      <c r="L181" s="169"/>
      <c r="M181" s="173"/>
      <c r="N181" s="174"/>
      <c r="O181" s="174"/>
      <c r="P181" s="174"/>
      <c r="Q181" s="174"/>
      <c r="R181" s="174"/>
      <c r="S181" s="174"/>
      <c r="T181" s="175"/>
      <c r="AT181" s="170" t="s">
        <v>148</v>
      </c>
      <c r="AU181" s="170" t="s">
        <v>146</v>
      </c>
      <c r="AV181" s="16" t="s">
        <v>146</v>
      </c>
      <c r="AW181" s="16" t="s">
        <v>31</v>
      </c>
      <c r="AX181" s="16" t="s">
        <v>69</v>
      </c>
      <c r="AY181" s="170" t="s">
        <v>136</v>
      </c>
    </row>
    <row r="182" spans="1:65" s="14" customFormat="1">
      <c r="B182" s="155"/>
      <c r="D182" s="149" t="s">
        <v>148</v>
      </c>
      <c r="E182" s="156" t="s">
        <v>3</v>
      </c>
      <c r="F182" s="157" t="s">
        <v>814</v>
      </c>
      <c r="H182" s="158">
        <v>-18.936</v>
      </c>
      <c r="L182" s="155"/>
      <c r="M182" s="159"/>
      <c r="N182" s="160"/>
      <c r="O182" s="160"/>
      <c r="P182" s="160"/>
      <c r="Q182" s="160"/>
      <c r="R182" s="160"/>
      <c r="S182" s="160"/>
      <c r="T182" s="161"/>
      <c r="AT182" s="156" t="s">
        <v>148</v>
      </c>
      <c r="AU182" s="156" t="s">
        <v>146</v>
      </c>
      <c r="AV182" s="14" t="s">
        <v>79</v>
      </c>
      <c r="AW182" s="14" t="s">
        <v>31</v>
      </c>
      <c r="AX182" s="14" t="s">
        <v>69</v>
      </c>
      <c r="AY182" s="156" t="s">
        <v>136</v>
      </c>
    </row>
    <row r="183" spans="1:65" s="14" customFormat="1">
      <c r="B183" s="155"/>
      <c r="D183" s="149" t="s">
        <v>148</v>
      </c>
      <c r="E183" s="156" t="s">
        <v>3</v>
      </c>
      <c r="F183" s="157" t="s">
        <v>815</v>
      </c>
      <c r="H183" s="158">
        <v>-5.04</v>
      </c>
      <c r="L183" s="155"/>
      <c r="M183" s="159"/>
      <c r="N183" s="160"/>
      <c r="O183" s="160"/>
      <c r="P183" s="160"/>
      <c r="Q183" s="160"/>
      <c r="R183" s="160"/>
      <c r="S183" s="160"/>
      <c r="T183" s="161"/>
      <c r="AT183" s="156" t="s">
        <v>148</v>
      </c>
      <c r="AU183" s="156" t="s">
        <v>146</v>
      </c>
      <c r="AV183" s="14" t="s">
        <v>79</v>
      </c>
      <c r="AW183" s="14" t="s">
        <v>31</v>
      </c>
      <c r="AX183" s="14" t="s">
        <v>69</v>
      </c>
      <c r="AY183" s="156" t="s">
        <v>136</v>
      </c>
    </row>
    <row r="184" spans="1:65" s="16" customFormat="1">
      <c r="B184" s="169"/>
      <c r="D184" s="149" t="s">
        <v>148</v>
      </c>
      <c r="E184" s="170" t="s">
        <v>3</v>
      </c>
      <c r="F184" s="171" t="s">
        <v>187</v>
      </c>
      <c r="H184" s="172">
        <v>-23.975999999999999</v>
      </c>
      <c r="L184" s="169"/>
      <c r="M184" s="173"/>
      <c r="N184" s="174"/>
      <c r="O184" s="174"/>
      <c r="P184" s="174"/>
      <c r="Q184" s="174"/>
      <c r="R184" s="174"/>
      <c r="S184" s="174"/>
      <c r="T184" s="175"/>
      <c r="AT184" s="170" t="s">
        <v>148</v>
      </c>
      <c r="AU184" s="170" t="s">
        <v>146</v>
      </c>
      <c r="AV184" s="16" t="s">
        <v>146</v>
      </c>
      <c r="AW184" s="16" t="s">
        <v>31</v>
      </c>
      <c r="AX184" s="16" t="s">
        <v>69</v>
      </c>
      <c r="AY184" s="170" t="s">
        <v>136</v>
      </c>
    </row>
    <row r="185" spans="1:65" s="15" customFormat="1">
      <c r="B185" s="162"/>
      <c r="D185" s="149" t="s">
        <v>148</v>
      </c>
      <c r="E185" s="163" t="s">
        <v>3</v>
      </c>
      <c r="F185" s="164" t="s">
        <v>151</v>
      </c>
      <c r="H185" s="165">
        <v>6.6829999999999989</v>
      </c>
      <c r="L185" s="162"/>
      <c r="M185" s="166"/>
      <c r="N185" s="167"/>
      <c r="O185" s="167"/>
      <c r="P185" s="167"/>
      <c r="Q185" s="167"/>
      <c r="R185" s="167"/>
      <c r="S185" s="167"/>
      <c r="T185" s="168"/>
      <c r="AT185" s="163" t="s">
        <v>148</v>
      </c>
      <c r="AU185" s="163" t="s">
        <v>146</v>
      </c>
      <c r="AV185" s="15" t="s">
        <v>145</v>
      </c>
      <c r="AW185" s="15" t="s">
        <v>31</v>
      </c>
      <c r="AX185" s="15" t="s">
        <v>77</v>
      </c>
      <c r="AY185" s="163" t="s">
        <v>136</v>
      </c>
    </row>
    <row r="186" spans="1:65" s="2" customFormat="1" ht="76.349999999999994" customHeight="1">
      <c r="A186" s="30"/>
      <c r="B186" s="135"/>
      <c r="C186" s="136" t="s">
        <v>268</v>
      </c>
      <c r="D186" s="136" t="s">
        <v>140</v>
      </c>
      <c r="E186" s="137" t="s">
        <v>288</v>
      </c>
      <c r="F186" s="138" t="s">
        <v>289</v>
      </c>
      <c r="G186" s="139" t="s">
        <v>183</v>
      </c>
      <c r="H186" s="140">
        <v>60.146999999999998</v>
      </c>
      <c r="I186" s="141"/>
      <c r="J186" s="141">
        <f>ROUND(I186*H186,2)</f>
        <v>0</v>
      </c>
      <c r="K186" s="138" t="s">
        <v>144</v>
      </c>
      <c r="L186" s="31"/>
      <c r="M186" s="142" t="s">
        <v>3</v>
      </c>
      <c r="N186" s="143" t="s">
        <v>40</v>
      </c>
      <c r="O186" s="144">
        <v>6.0000000000000001E-3</v>
      </c>
      <c r="P186" s="144">
        <f>O186*H186</f>
        <v>0.36088199999999998</v>
      </c>
      <c r="Q186" s="144">
        <v>0</v>
      </c>
      <c r="R186" s="144">
        <f>Q186*H186</f>
        <v>0</v>
      </c>
      <c r="S186" s="144">
        <v>0</v>
      </c>
      <c r="T186" s="145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46" t="s">
        <v>145</v>
      </c>
      <c r="AT186" s="146" t="s">
        <v>140</v>
      </c>
      <c r="AU186" s="146" t="s">
        <v>146</v>
      </c>
      <c r="AY186" s="18" t="s">
        <v>136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8" t="s">
        <v>77</v>
      </c>
      <c r="BK186" s="147">
        <f>ROUND(I186*H186,2)</f>
        <v>0</v>
      </c>
      <c r="BL186" s="18" t="s">
        <v>145</v>
      </c>
      <c r="BM186" s="146" t="s">
        <v>290</v>
      </c>
    </row>
    <row r="187" spans="1:65" s="14" customFormat="1">
      <c r="B187" s="155"/>
      <c r="D187" s="149" t="s">
        <v>148</v>
      </c>
      <c r="E187" s="156" t="s">
        <v>3</v>
      </c>
      <c r="F187" s="157" t="s">
        <v>816</v>
      </c>
      <c r="H187" s="158">
        <v>60.146999999999998</v>
      </c>
      <c r="L187" s="155"/>
      <c r="M187" s="159"/>
      <c r="N187" s="160"/>
      <c r="O187" s="160"/>
      <c r="P187" s="160"/>
      <c r="Q187" s="160"/>
      <c r="R187" s="160"/>
      <c r="S187" s="160"/>
      <c r="T187" s="161"/>
      <c r="AT187" s="156" t="s">
        <v>148</v>
      </c>
      <c r="AU187" s="156" t="s">
        <v>146</v>
      </c>
      <c r="AV187" s="14" t="s">
        <v>79</v>
      </c>
      <c r="AW187" s="14" t="s">
        <v>31</v>
      </c>
      <c r="AX187" s="14" t="s">
        <v>69</v>
      </c>
      <c r="AY187" s="156" t="s">
        <v>136</v>
      </c>
    </row>
    <row r="188" spans="1:65" s="15" customFormat="1">
      <c r="B188" s="162"/>
      <c r="D188" s="149" t="s">
        <v>148</v>
      </c>
      <c r="E188" s="163" t="s">
        <v>3</v>
      </c>
      <c r="F188" s="164" t="s">
        <v>151</v>
      </c>
      <c r="H188" s="165">
        <v>60.146999999999998</v>
      </c>
      <c r="L188" s="162"/>
      <c r="M188" s="166"/>
      <c r="N188" s="167"/>
      <c r="O188" s="167"/>
      <c r="P188" s="167"/>
      <c r="Q188" s="167"/>
      <c r="R188" s="167"/>
      <c r="S188" s="167"/>
      <c r="T188" s="168"/>
      <c r="AT188" s="163" t="s">
        <v>148</v>
      </c>
      <c r="AU188" s="163" t="s">
        <v>146</v>
      </c>
      <c r="AV188" s="15" t="s">
        <v>145</v>
      </c>
      <c r="AW188" s="15" t="s">
        <v>31</v>
      </c>
      <c r="AX188" s="15" t="s">
        <v>77</v>
      </c>
      <c r="AY188" s="163" t="s">
        <v>136</v>
      </c>
    </row>
    <row r="189" spans="1:65" s="2" customFormat="1" ht="37.9" customHeight="1">
      <c r="A189" s="30"/>
      <c r="B189" s="135"/>
      <c r="C189" s="136" t="s">
        <v>291</v>
      </c>
      <c r="D189" s="136" t="s">
        <v>140</v>
      </c>
      <c r="E189" s="137" t="s">
        <v>292</v>
      </c>
      <c r="F189" s="138" t="s">
        <v>293</v>
      </c>
      <c r="G189" s="139" t="s">
        <v>183</v>
      </c>
      <c r="H189" s="140">
        <v>8.4</v>
      </c>
      <c r="I189" s="141"/>
      <c r="J189" s="141">
        <f>ROUND(I189*H189,2)</f>
        <v>0</v>
      </c>
      <c r="K189" s="138" t="s">
        <v>144</v>
      </c>
      <c r="L189" s="31"/>
      <c r="M189" s="142" t="s">
        <v>3</v>
      </c>
      <c r="N189" s="143" t="s">
        <v>40</v>
      </c>
      <c r="O189" s="144">
        <v>7.1999999999999995E-2</v>
      </c>
      <c r="P189" s="144">
        <f>O189*H189</f>
        <v>0.6048</v>
      </c>
      <c r="Q189" s="144">
        <v>0</v>
      </c>
      <c r="R189" s="144">
        <f>Q189*H189</f>
        <v>0</v>
      </c>
      <c r="S189" s="144">
        <v>0</v>
      </c>
      <c r="T189" s="145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46" t="s">
        <v>145</v>
      </c>
      <c r="AT189" s="146" t="s">
        <v>140</v>
      </c>
      <c r="AU189" s="146" t="s">
        <v>146</v>
      </c>
      <c r="AY189" s="18" t="s">
        <v>136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18" t="s">
        <v>77</v>
      </c>
      <c r="BK189" s="147">
        <f>ROUND(I189*H189,2)</f>
        <v>0</v>
      </c>
      <c r="BL189" s="18" t="s">
        <v>145</v>
      </c>
      <c r="BM189" s="146" t="s">
        <v>294</v>
      </c>
    </row>
    <row r="190" spans="1:65" s="13" customFormat="1">
      <c r="B190" s="148"/>
      <c r="D190" s="149" t="s">
        <v>148</v>
      </c>
      <c r="E190" s="150" t="s">
        <v>3</v>
      </c>
      <c r="F190" s="151" t="s">
        <v>817</v>
      </c>
      <c r="H190" s="150" t="s">
        <v>3</v>
      </c>
      <c r="L190" s="148"/>
      <c r="M190" s="152"/>
      <c r="N190" s="153"/>
      <c r="O190" s="153"/>
      <c r="P190" s="153"/>
      <c r="Q190" s="153"/>
      <c r="R190" s="153"/>
      <c r="S190" s="153"/>
      <c r="T190" s="154"/>
      <c r="AT190" s="150" t="s">
        <v>148</v>
      </c>
      <c r="AU190" s="150" t="s">
        <v>146</v>
      </c>
      <c r="AV190" s="13" t="s">
        <v>77</v>
      </c>
      <c r="AW190" s="13" t="s">
        <v>31</v>
      </c>
      <c r="AX190" s="13" t="s">
        <v>69</v>
      </c>
      <c r="AY190" s="150" t="s">
        <v>136</v>
      </c>
    </row>
    <row r="191" spans="1:65" s="14" customFormat="1">
      <c r="B191" s="155"/>
      <c r="D191" s="149" t="s">
        <v>148</v>
      </c>
      <c r="E191" s="156" t="s">
        <v>3</v>
      </c>
      <c r="F191" s="157" t="s">
        <v>818</v>
      </c>
      <c r="H191" s="158">
        <v>8.4</v>
      </c>
      <c r="L191" s="155"/>
      <c r="M191" s="159"/>
      <c r="N191" s="160"/>
      <c r="O191" s="160"/>
      <c r="P191" s="160"/>
      <c r="Q191" s="160"/>
      <c r="R191" s="160"/>
      <c r="S191" s="160"/>
      <c r="T191" s="161"/>
      <c r="AT191" s="156" t="s">
        <v>148</v>
      </c>
      <c r="AU191" s="156" t="s">
        <v>146</v>
      </c>
      <c r="AV191" s="14" t="s">
        <v>79</v>
      </c>
      <c r="AW191" s="14" t="s">
        <v>31</v>
      </c>
      <c r="AX191" s="14" t="s">
        <v>69</v>
      </c>
      <c r="AY191" s="156" t="s">
        <v>136</v>
      </c>
    </row>
    <row r="192" spans="1:65" s="15" customFormat="1">
      <c r="B192" s="162"/>
      <c r="D192" s="149" t="s">
        <v>148</v>
      </c>
      <c r="E192" s="163" t="s">
        <v>3</v>
      </c>
      <c r="F192" s="164" t="s">
        <v>151</v>
      </c>
      <c r="H192" s="165">
        <v>8.4</v>
      </c>
      <c r="L192" s="162"/>
      <c r="M192" s="166"/>
      <c r="N192" s="167"/>
      <c r="O192" s="167"/>
      <c r="P192" s="167"/>
      <c r="Q192" s="167"/>
      <c r="R192" s="167"/>
      <c r="S192" s="167"/>
      <c r="T192" s="168"/>
      <c r="AT192" s="163" t="s">
        <v>148</v>
      </c>
      <c r="AU192" s="163" t="s">
        <v>146</v>
      </c>
      <c r="AV192" s="15" t="s">
        <v>145</v>
      </c>
      <c r="AW192" s="15" t="s">
        <v>31</v>
      </c>
      <c r="AX192" s="15" t="s">
        <v>77</v>
      </c>
      <c r="AY192" s="163" t="s">
        <v>136</v>
      </c>
    </row>
    <row r="193" spans="1:65" s="12" customFormat="1" ht="20.85" customHeight="1">
      <c r="B193" s="123"/>
      <c r="D193" s="124" t="s">
        <v>68</v>
      </c>
      <c r="E193" s="133" t="s">
        <v>291</v>
      </c>
      <c r="F193" s="133" t="s">
        <v>296</v>
      </c>
      <c r="J193" s="134">
        <f>BK193</f>
        <v>0</v>
      </c>
      <c r="L193" s="123"/>
      <c r="M193" s="127"/>
      <c r="N193" s="128"/>
      <c r="O193" s="128"/>
      <c r="P193" s="129">
        <f>SUM(P194:P218)</f>
        <v>104.784823</v>
      </c>
      <c r="Q193" s="128"/>
      <c r="R193" s="129">
        <f>SUM(R194:R218)</f>
        <v>0</v>
      </c>
      <c r="S193" s="128"/>
      <c r="T193" s="130">
        <f>SUM(T194:T218)</f>
        <v>0</v>
      </c>
      <c r="AR193" s="124" t="s">
        <v>77</v>
      </c>
      <c r="AT193" s="131" t="s">
        <v>68</v>
      </c>
      <c r="AU193" s="131" t="s">
        <v>79</v>
      </c>
      <c r="AY193" s="124" t="s">
        <v>136</v>
      </c>
      <c r="BK193" s="132">
        <f>SUM(BK194:BK218)</f>
        <v>0</v>
      </c>
    </row>
    <row r="194" spans="1:65" s="2" customFormat="1" ht="37.9" customHeight="1">
      <c r="A194" s="30"/>
      <c r="B194" s="135"/>
      <c r="C194" s="136" t="s">
        <v>297</v>
      </c>
      <c r="D194" s="136" t="s">
        <v>140</v>
      </c>
      <c r="E194" s="137" t="s">
        <v>819</v>
      </c>
      <c r="F194" s="138" t="s">
        <v>820</v>
      </c>
      <c r="G194" s="139" t="s">
        <v>183</v>
      </c>
      <c r="H194" s="140">
        <v>8.4</v>
      </c>
      <c r="I194" s="141"/>
      <c r="J194" s="141">
        <f>ROUND(I194*H194,2)</f>
        <v>0</v>
      </c>
      <c r="K194" s="138" t="s">
        <v>144</v>
      </c>
      <c r="L194" s="31"/>
      <c r="M194" s="142" t="s">
        <v>3</v>
      </c>
      <c r="N194" s="143" t="s">
        <v>40</v>
      </c>
      <c r="O194" s="144">
        <v>0.17399999999999999</v>
      </c>
      <c r="P194" s="144">
        <f>O194*H194</f>
        <v>1.4616</v>
      </c>
      <c r="Q194" s="144">
        <v>0</v>
      </c>
      <c r="R194" s="144">
        <f>Q194*H194</f>
        <v>0</v>
      </c>
      <c r="S194" s="144">
        <v>0</v>
      </c>
      <c r="T194" s="145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46" t="s">
        <v>145</v>
      </c>
      <c r="AT194" s="146" t="s">
        <v>140</v>
      </c>
      <c r="AU194" s="146" t="s">
        <v>146</v>
      </c>
      <c r="AY194" s="18" t="s">
        <v>136</v>
      </c>
      <c r="BE194" s="147">
        <f>IF(N194="základní",J194,0)</f>
        <v>0</v>
      </c>
      <c r="BF194" s="147">
        <f>IF(N194="snížená",J194,0)</f>
        <v>0</v>
      </c>
      <c r="BG194" s="147">
        <f>IF(N194="zákl. přenesená",J194,0)</f>
        <v>0</v>
      </c>
      <c r="BH194" s="147">
        <f>IF(N194="sníž. přenesená",J194,0)</f>
        <v>0</v>
      </c>
      <c r="BI194" s="147">
        <f>IF(N194="nulová",J194,0)</f>
        <v>0</v>
      </c>
      <c r="BJ194" s="18" t="s">
        <v>77</v>
      </c>
      <c r="BK194" s="147">
        <f>ROUND(I194*H194,2)</f>
        <v>0</v>
      </c>
      <c r="BL194" s="18" t="s">
        <v>145</v>
      </c>
      <c r="BM194" s="146" t="s">
        <v>821</v>
      </c>
    </row>
    <row r="195" spans="1:65" s="13" customFormat="1" ht="22.5">
      <c r="B195" s="148"/>
      <c r="D195" s="149" t="s">
        <v>148</v>
      </c>
      <c r="E195" s="150" t="s">
        <v>3</v>
      </c>
      <c r="F195" s="151" t="s">
        <v>822</v>
      </c>
      <c r="H195" s="150" t="s">
        <v>3</v>
      </c>
      <c r="L195" s="148"/>
      <c r="M195" s="152"/>
      <c r="N195" s="153"/>
      <c r="O195" s="153"/>
      <c r="P195" s="153"/>
      <c r="Q195" s="153"/>
      <c r="R195" s="153"/>
      <c r="S195" s="153"/>
      <c r="T195" s="154"/>
      <c r="AT195" s="150" t="s">
        <v>148</v>
      </c>
      <c r="AU195" s="150" t="s">
        <v>146</v>
      </c>
      <c r="AV195" s="13" t="s">
        <v>77</v>
      </c>
      <c r="AW195" s="13" t="s">
        <v>31</v>
      </c>
      <c r="AX195" s="13" t="s">
        <v>69</v>
      </c>
      <c r="AY195" s="150" t="s">
        <v>136</v>
      </c>
    </row>
    <row r="196" spans="1:65" s="14" customFormat="1">
      <c r="B196" s="155"/>
      <c r="D196" s="149" t="s">
        <v>148</v>
      </c>
      <c r="E196" s="156" t="s">
        <v>3</v>
      </c>
      <c r="F196" s="157" t="s">
        <v>818</v>
      </c>
      <c r="H196" s="158">
        <v>8.4</v>
      </c>
      <c r="L196" s="155"/>
      <c r="M196" s="159"/>
      <c r="N196" s="160"/>
      <c r="O196" s="160"/>
      <c r="P196" s="160"/>
      <c r="Q196" s="160"/>
      <c r="R196" s="160"/>
      <c r="S196" s="160"/>
      <c r="T196" s="161"/>
      <c r="AT196" s="156" t="s">
        <v>148</v>
      </c>
      <c r="AU196" s="156" t="s">
        <v>146</v>
      </c>
      <c r="AV196" s="14" t="s">
        <v>79</v>
      </c>
      <c r="AW196" s="14" t="s">
        <v>31</v>
      </c>
      <c r="AX196" s="14" t="s">
        <v>69</v>
      </c>
      <c r="AY196" s="156" t="s">
        <v>136</v>
      </c>
    </row>
    <row r="197" spans="1:65" s="15" customFormat="1">
      <c r="B197" s="162"/>
      <c r="D197" s="149" t="s">
        <v>148</v>
      </c>
      <c r="E197" s="163" t="s">
        <v>3</v>
      </c>
      <c r="F197" s="164" t="s">
        <v>151</v>
      </c>
      <c r="H197" s="165">
        <v>8.4</v>
      </c>
      <c r="L197" s="162"/>
      <c r="M197" s="166"/>
      <c r="N197" s="167"/>
      <c r="O197" s="167"/>
      <c r="P197" s="167"/>
      <c r="Q197" s="167"/>
      <c r="R197" s="167"/>
      <c r="S197" s="167"/>
      <c r="T197" s="168"/>
      <c r="AT197" s="163" t="s">
        <v>148</v>
      </c>
      <c r="AU197" s="163" t="s">
        <v>146</v>
      </c>
      <c r="AV197" s="15" t="s">
        <v>145</v>
      </c>
      <c r="AW197" s="15" t="s">
        <v>31</v>
      </c>
      <c r="AX197" s="15" t="s">
        <v>77</v>
      </c>
      <c r="AY197" s="163" t="s">
        <v>136</v>
      </c>
    </row>
    <row r="198" spans="1:65" s="2" customFormat="1" ht="37.9" customHeight="1">
      <c r="A198" s="30"/>
      <c r="B198" s="135"/>
      <c r="C198" s="136" t="s">
        <v>303</v>
      </c>
      <c r="D198" s="136" t="s">
        <v>140</v>
      </c>
      <c r="E198" s="137" t="s">
        <v>298</v>
      </c>
      <c r="F198" s="138" t="s">
        <v>299</v>
      </c>
      <c r="G198" s="139" t="s">
        <v>300</v>
      </c>
      <c r="H198" s="140">
        <v>13.366</v>
      </c>
      <c r="I198" s="141"/>
      <c r="J198" s="141">
        <f>ROUND(I198*H198,2)</f>
        <v>0</v>
      </c>
      <c r="K198" s="138" t="s">
        <v>144</v>
      </c>
      <c r="L198" s="31"/>
      <c r="M198" s="142" t="s">
        <v>3</v>
      </c>
      <c r="N198" s="143" t="s">
        <v>40</v>
      </c>
      <c r="O198" s="144">
        <v>0</v>
      </c>
      <c r="P198" s="144">
        <f>O198*H198</f>
        <v>0</v>
      </c>
      <c r="Q198" s="144">
        <v>0</v>
      </c>
      <c r="R198" s="144">
        <f>Q198*H198</f>
        <v>0</v>
      </c>
      <c r="S198" s="144">
        <v>0</v>
      </c>
      <c r="T198" s="145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46" t="s">
        <v>145</v>
      </c>
      <c r="AT198" s="146" t="s">
        <v>140</v>
      </c>
      <c r="AU198" s="146" t="s">
        <v>146</v>
      </c>
      <c r="AY198" s="18" t="s">
        <v>136</v>
      </c>
      <c r="BE198" s="147">
        <f>IF(N198="základní",J198,0)</f>
        <v>0</v>
      </c>
      <c r="BF198" s="147">
        <f>IF(N198="snížená",J198,0)</f>
        <v>0</v>
      </c>
      <c r="BG198" s="147">
        <f>IF(N198="zákl. přenesená",J198,0)</f>
        <v>0</v>
      </c>
      <c r="BH198" s="147">
        <f>IF(N198="sníž. přenesená",J198,0)</f>
        <v>0</v>
      </c>
      <c r="BI198" s="147">
        <f>IF(N198="nulová",J198,0)</f>
        <v>0</v>
      </c>
      <c r="BJ198" s="18" t="s">
        <v>77</v>
      </c>
      <c r="BK198" s="147">
        <f>ROUND(I198*H198,2)</f>
        <v>0</v>
      </c>
      <c r="BL198" s="18" t="s">
        <v>145</v>
      </c>
      <c r="BM198" s="146" t="s">
        <v>301</v>
      </c>
    </row>
    <row r="199" spans="1:65" s="14" customFormat="1">
      <c r="B199" s="155"/>
      <c r="D199" s="149" t="s">
        <v>148</v>
      </c>
      <c r="E199" s="156" t="s">
        <v>3</v>
      </c>
      <c r="F199" s="157" t="s">
        <v>823</v>
      </c>
      <c r="H199" s="158">
        <v>13.366</v>
      </c>
      <c r="L199" s="155"/>
      <c r="M199" s="159"/>
      <c r="N199" s="160"/>
      <c r="O199" s="160"/>
      <c r="P199" s="160"/>
      <c r="Q199" s="160"/>
      <c r="R199" s="160"/>
      <c r="S199" s="160"/>
      <c r="T199" s="161"/>
      <c r="AT199" s="156" t="s">
        <v>148</v>
      </c>
      <c r="AU199" s="156" t="s">
        <v>146</v>
      </c>
      <c r="AV199" s="14" t="s">
        <v>79</v>
      </c>
      <c r="AW199" s="14" t="s">
        <v>31</v>
      </c>
      <c r="AX199" s="14" t="s">
        <v>69</v>
      </c>
      <c r="AY199" s="156" t="s">
        <v>136</v>
      </c>
    </row>
    <row r="200" spans="1:65" s="16" customFormat="1">
      <c r="B200" s="169"/>
      <c r="D200" s="149" t="s">
        <v>148</v>
      </c>
      <c r="E200" s="170" t="s">
        <v>3</v>
      </c>
      <c r="F200" s="171" t="s">
        <v>187</v>
      </c>
      <c r="H200" s="172">
        <v>13.366</v>
      </c>
      <c r="L200" s="169"/>
      <c r="M200" s="173"/>
      <c r="N200" s="174"/>
      <c r="O200" s="174"/>
      <c r="P200" s="174"/>
      <c r="Q200" s="174"/>
      <c r="R200" s="174"/>
      <c r="S200" s="174"/>
      <c r="T200" s="175"/>
      <c r="AT200" s="170" t="s">
        <v>148</v>
      </c>
      <c r="AU200" s="170" t="s">
        <v>146</v>
      </c>
      <c r="AV200" s="16" t="s">
        <v>146</v>
      </c>
      <c r="AW200" s="16" t="s">
        <v>31</v>
      </c>
      <c r="AX200" s="16" t="s">
        <v>69</v>
      </c>
      <c r="AY200" s="170" t="s">
        <v>136</v>
      </c>
    </row>
    <row r="201" spans="1:65" s="15" customFormat="1">
      <c r="B201" s="162"/>
      <c r="D201" s="149" t="s">
        <v>148</v>
      </c>
      <c r="E201" s="163" t="s">
        <v>3</v>
      </c>
      <c r="F201" s="164" t="s">
        <v>151</v>
      </c>
      <c r="H201" s="165">
        <v>13.366</v>
      </c>
      <c r="L201" s="162"/>
      <c r="M201" s="166"/>
      <c r="N201" s="167"/>
      <c r="O201" s="167"/>
      <c r="P201" s="167"/>
      <c r="Q201" s="167"/>
      <c r="R201" s="167"/>
      <c r="S201" s="167"/>
      <c r="T201" s="168"/>
      <c r="AT201" s="163" t="s">
        <v>148</v>
      </c>
      <c r="AU201" s="163" t="s">
        <v>146</v>
      </c>
      <c r="AV201" s="15" t="s">
        <v>145</v>
      </c>
      <c r="AW201" s="15" t="s">
        <v>31</v>
      </c>
      <c r="AX201" s="15" t="s">
        <v>77</v>
      </c>
      <c r="AY201" s="163" t="s">
        <v>136</v>
      </c>
    </row>
    <row r="202" spans="1:65" s="2" customFormat="1" ht="37.9" customHeight="1">
      <c r="A202" s="30"/>
      <c r="B202" s="135"/>
      <c r="C202" s="136" t="s">
        <v>311</v>
      </c>
      <c r="D202" s="136" t="s">
        <v>140</v>
      </c>
      <c r="E202" s="137" t="s">
        <v>304</v>
      </c>
      <c r="F202" s="138" t="s">
        <v>305</v>
      </c>
      <c r="G202" s="139" t="s">
        <v>183</v>
      </c>
      <c r="H202" s="140">
        <v>10.079000000000001</v>
      </c>
      <c r="I202" s="141"/>
      <c r="J202" s="141">
        <f>ROUND(I202*H202,2)</f>
        <v>0</v>
      </c>
      <c r="K202" s="138" t="s">
        <v>144</v>
      </c>
      <c r="L202" s="31"/>
      <c r="M202" s="142" t="s">
        <v>3</v>
      </c>
      <c r="N202" s="143" t="s">
        <v>40</v>
      </c>
      <c r="O202" s="144">
        <v>0.32800000000000001</v>
      </c>
      <c r="P202" s="144">
        <f>O202*H202</f>
        <v>3.3059120000000002</v>
      </c>
      <c r="Q202" s="144">
        <v>0</v>
      </c>
      <c r="R202" s="144">
        <f>Q202*H202</f>
        <v>0</v>
      </c>
      <c r="S202" s="144">
        <v>0</v>
      </c>
      <c r="T202" s="145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46" t="s">
        <v>145</v>
      </c>
      <c r="AT202" s="146" t="s">
        <v>140</v>
      </c>
      <c r="AU202" s="146" t="s">
        <v>146</v>
      </c>
      <c r="AY202" s="18" t="s">
        <v>136</v>
      </c>
      <c r="BE202" s="147">
        <f>IF(N202="základní",J202,0)</f>
        <v>0</v>
      </c>
      <c r="BF202" s="147">
        <f>IF(N202="snížená",J202,0)</f>
        <v>0</v>
      </c>
      <c r="BG202" s="147">
        <f>IF(N202="zákl. přenesená",J202,0)</f>
        <v>0</v>
      </c>
      <c r="BH202" s="147">
        <f>IF(N202="sníž. přenesená",J202,0)</f>
        <v>0</v>
      </c>
      <c r="BI202" s="147">
        <f>IF(N202="nulová",J202,0)</f>
        <v>0</v>
      </c>
      <c r="BJ202" s="18" t="s">
        <v>77</v>
      </c>
      <c r="BK202" s="147">
        <f>ROUND(I202*H202,2)</f>
        <v>0</v>
      </c>
      <c r="BL202" s="18" t="s">
        <v>145</v>
      </c>
      <c r="BM202" s="146" t="s">
        <v>306</v>
      </c>
    </row>
    <row r="203" spans="1:65" s="14" customFormat="1">
      <c r="B203" s="155"/>
      <c r="D203" s="149" t="s">
        <v>148</v>
      </c>
      <c r="E203" s="156" t="s">
        <v>3</v>
      </c>
      <c r="F203" s="157" t="s">
        <v>824</v>
      </c>
      <c r="H203" s="158">
        <v>61.317</v>
      </c>
      <c r="L203" s="155"/>
      <c r="M203" s="159"/>
      <c r="N203" s="160"/>
      <c r="O203" s="160"/>
      <c r="P203" s="160"/>
      <c r="Q203" s="160"/>
      <c r="R203" s="160"/>
      <c r="S203" s="160"/>
      <c r="T203" s="161"/>
      <c r="AT203" s="156" t="s">
        <v>148</v>
      </c>
      <c r="AU203" s="156" t="s">
        <v>146</v>
      </c>
      <c r="AV203" s="14" t="s">
        <v>79</v>
      </c>
      <c r="AW203" s="14" t="s">
        <v>31</v>
      </c>
      <c r="AX203" s="14" t="s">
        <v>69</v>
      </c>
      <c r="AY203" s="156" t="s">
        <v>136</v>
      </c>
    </row>
    <row r="204" spans="1:65" s="16" customFormat="1">
      <c r="B204" s="169"/>
      <c r="D204" s="149" t="s">
        <v>148</v>
      </c>
      <c r="E204" s="170" t="s">
        <v>3</v>
      </c>
      <c r="F204" s="171" t="s">
        <v>187</v>
      </c>
      <c r="H204" s="172">
        <v>61.317</v>
      </c>
      <c r="L204" s="169"/>
      <c r="M204" s="173"/>
      <c r="N204" s="174"/>
      <c r="O204" s="174"/>
      <c r="P204" s="174"/>
      <c r="Q204" s="174"/>
      <c r="R204" s="174"/>
      <c r="S204" s="174"/>
      <c r="T204" s="175"/>
      <c r="AT204" s="170" t="s">
        <v>148</v>
      </c>
      <c r="AU204" s="170" t="s">
        <v>146</v>
      </c>
      <c r="AV204" s="16" t="s">
        <v>146</v>
      </c>
      <c r="AW204" s="16" t="s">
        <v>31</v>
      </c>
      <c r="AX204" s="16" t="s">
        <v>69</v>
      </c>
      <c r="AY204" s="170" t="s">
        <v>136</v>
      </c>
    </row>
    <row r="205" spans="1:65" s="14" customFormat="1">
      <c r="B205" s="155"/>
      <c r="D205" s="149" t="s">
        <v>148</v>
      </c>
      <c r="E205" s="156" t="s">
        <v>3</v>
      </c>
      <c r="F205" s="157" t="s">
        <v>825</v>
      </c>
      <c r="H205" s="158">
        <v>-4.2</v>
      </c>
      <c r="L205" s="155"/>
      <c r="M205" s="159"/>
      <c r="N205" s="160"/>
      <c r="O205" s="160"/>
      <c r="P205" s="160"/>
      <c r="Q205" s="160"/>
      <c r="R205" s="160"/>
      <c r="S205" s="160"/>
      <c r="T205" s="161"/>
      <c r="AT205" s="156" t="s">
        <v>148</v>
      </c>
      <c r="AU205" s="156" t="s">
        <v>146</v>
      </c>
      <c r="AV205" s="14" t="s">
        <v>79</v>
      </c>
      <c r="AW205" s="14" t="s">
        <v>31</v>
      </c>
      <c r="AX205" s="14" t="s">
        <v>69</v>
      </c>
      <c r="AY205" s="156" t="s">
        <v>136</v>
      </c>
    </row>
    <row r="206" spans="1:65" s="14" customFormat="1">
      <c r="B206" s="155"/>
      <c r="D206" s="149" t="s">
        <v>148</v>
      </c>
      <c r="E206" s="156" t="s">
        <v>3</v>
      </c>
      <c r="F206" s="157" t="s">
        <v>826</v>
      </c>
      <c r="H206" s="158">
        <v>-37.871000000000002</v>
      </c>
      <c r="L206" s="155"/>
      <c r="M206" s="159"/>
      <c r="N206" s="160"/>
      <c r="O206" s="160"/>
      <c r="P206" s="160"/>
      <c r="Q206" s="160"/>
      <c r="R206" s="160"/>
      <c r="S206" s="160"/>
      <c r="T206" s="161"/>
      <c r="AT206" s="156" t="s">
        <v>148</v>
      </c>
      <c r="AU206" s="156" t="s">
        <v>146</v>
      </c>
      <c r="AV206" s="14" t="s">
        <v>79</v>
      </c>
      <c r="AW206" s="14" t="s">
        <v>31</v>
      </c>
      <c r="AX206" s="14" t="s">
        <v>69</v>
      </c>
      <c r="AY206" s="156" t="s">
        <v>136</v>
      </c>
    </row>
    <row r="207" spans="1:65" s="14" customFormat="1">
      <c r="B207" s="155"/>
      <c r="D207" s="149" t="s">
        <v>148</v>
      </c>
      <c r="E207" s="156" t="s">
        <v>3</v>
      </c>
      <c r="F207" s="157" t="s">
        <v>827</v>
      </c>
      <c r="H207" s="158">
        <v>-0.76700000000000002</v>
      </c>
      <c r="L207" s="155"/>
      <c r="M207" s="159"/>
      <c r="N207" s="160"/>
      <c r="O207" s="160"/>
      <c r="P207" s="160"/>
      <c r="Q207" s="160"/>
      <c r="R207" s="160"/>
      <c r="S207" s="160"/>
      <c r="T207" s="161"/>
      <c r="AT207" s="156" t="s">
        <v>148</v>
      </c>
      <c r="AU207" s="156" t="s">
        <v>146</v>
      </c>
      <c r="AV207" s="14" t="s">
        <v>79</v>
      </c>
      <c r="AW207" s="14" t="s">
        <v>31</v>
      </c>
      <c r="AX207" s="14" t="s">
        <v>69</v>
      </c>
      <c r="AY207" s="156" t="s">
        <v>136</v>
      </c>
    </row>
    <row r="208" spans="1:65" s="14" customFormat="1">
      <c r="B208" s="155"/>
      <c r="D208" s="149" t="s">
        <v>148</v>
      </c>
      <c r="E208" s="156" t="s">
        <v>3</v>
      </c>
      <c r="F208" s="157" t="s">
        <v>828</v>
      </c>
      <c r="H208" s="158">
        <v>-8.4</v>
      </c>
      <c r="L208" s="155"/>
      <c r="M208" s="159"/>
      <c r="N208" s="160"/>
      <c r="O208" s="160"/>
      <c r="P208" s="160"/>
      <c r="Q208" s="160"/>
      <c r="R208" s="160"/>
      <c r="S208" s="160"/>
      <c r="T208" s="161"/>
      <c r="AT208" s="156" t="s">
        <v>148</v>
      </c>
      <c r="AU208" s="156" t="s">
        <v>146</v>
      </c>
      <c r="AV208" s="14" t="s">
        <v>79</v>
      </c>
      <c r="AW208" s="14" t="s">
        <v>31</v>
      </c>
      <c r="AX208" s="14" t="s">
        <v>69</v>
      </c>
      <c r="AY208" s="156" t="s">
        <v>136</v>
      </c>
    </row>
    <row r="209" spans="1:65" s="16" customFormat="1">
      <c r="B209" s="169"/>
      <c r="D209" s="149" t="s">
        <v>148</v>
      </c>
      <c r="E209" s="170" t="s">
        <v>3</v>
      </c>
      <c r="F209" s="171" t="s">
        <v>187</v>
      </c>
      <c r="H209" s="172">
        <v>-51.238000000000007</v>
      </c>
      <c r="L209" s="169"/>
      <c r="M209" s="173"/>
      <c r="N209" s="174"/>
      <c r="O209" s="174"/>
      <c r="P209" s="174"/>
      <c r="Q209" s="174"/>
      <c r="R209" s="174"/>
      <c r="S209" s="174"/>
      <c r="T209" s="175"/>
      <c r="AT209" s="170" t="s">
        <v>148</v>
      </c>
      <c r="AU209" s="170" t="s">
        <v>146</v>
      </c>
      <c r="AV209" s="16" t="s">
        <v>146</v>
      </c>
      <c r="AW209" s="16" t="s">
        <v>31</v>
      </c>
      <c r="AX209" s="16" t="s">
        <v>69</v>
      </c>
      <c r="AY209" s="170" t="s">
        <v>136</v>
      </c>
    </row>
    <row r="210" spans="1:65" s="15" customFormat="1">
      <c r="B210" s="162"/>
      <c r="D210" s="149" t="s">
        <v>148</v>
      </c>
      <c r="E210" s="163" t="s">
        <v>3</v>
      </c>
      <c r="F210" s="164" t="s">
        <v>151</v>
      </c>
      <c r="H210" s="165">
        <v>10.078999999999995</v>
      </c>
      <c r="L210" s="162"/>
      <c r="M210" s="166"/>
      <c r="N210" s="167"/>
      <c r="O210" s="167"/>
      <c r="P210" s="167"/>
      <c r="Q210" s="167"/>
      <c r="R210" s="167"/>
      <c r="S210" s="167"/>
      <c r="T210" s="168"/>
      <c r="AT210" s="163" t="s">
        <v>148</v>
      </c>
      <c r="AU210" s="163" t="s">
        <v>146</v>
      </c>
      <c r="AV210" s="15" t="s">
        <v>145</v>
      </c>
      <c r="AW210" s="15" t="s">
        <v>31</v>
      </c>
      <c r="AX210" s="15" t="s">
        <v>77</v>
      </c>
      <c r="AY210" s="163" t="s">
        <v>136</v>
      </c>
    </row>
    <row r="211" spans="1:65" s="2" customFormat="1" ht="62.65" customHeight="1">
      <c r="A211" s="30"/>
      <c r="B211" s="135"/>
      <c r="C211" s="136" t="s">
        <v>8</v>
      </c>
      <c r="D211" s="136" t="s">
        <v>140</v>
      </c>
      <c r="E211" s="137" t="s">
        <v>312</v>
      </c>
      <c r="F211" s="138" t="s">
        <v>313</v>
      </c>
      <c r="G211" s="139" t="s">
        <v>183</v>
      </c>
      <c r="H211" s="140">
        <v>37.871000000000002</v>
      </c>
      <c r="I211" s="141"/>
      <c r="J211" s="141">
        <f>ROUND(I211*H211,2)</f>
        <v>0</v>
      </c>
      <c r="K211" s="138" t="s">
        <v>144</v>
      </c>
      <c r="L211" s="31"/>
      <c r="M211" s="142" t="s">
        <v>3</v>
      </c>
      <c r="N211" s="143" t="s">
        <v>40</v>
      </c>
      <c r="O211" s="144">
        <v>1.7889999999999999</v>
      </c>
      <c r="P211" s="144">
        <f>O211*H211</f>
        <v>67.751219000000006</v>
      </c>
      <c r="Q211" s="144">
        <v>0</v>
      </c>
      <c r="R211" s="144">
        <f>Q211*H211</f>
        <v>0</v>
      </c>
      <c r="S211" s="144">
        <v>0</v>
      </c>
      <c r="T211" s="145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46" t="s">
        <v>145</v>
      </c>
      <c r="AT211" s="146" t="s">
        <v>140</v>
      </c>
      <c r="AU211" s="146" t="s">
        <v>146</v>
      </c>
      <c r="AY211" s="18" t="s">
        <v>136</v>
      </c>
      <c r="BE211" s="147">
        <f>IF(N211="základní",J211,0)</f>
        <v>0</v>
      </c>
      <c r="BF211" s="147">
        <f>IF(N211="snížená",J211,0)</f>
        <v>0</v>
      </c>
      <c r="BG211" s="147">
        <f>IF(N211="zákl. přenesená",J211,0)</f>
        <v>0</v>
      </c>
      <c r="BH211" s="147">
        <f>IF(N211="sníž. přenesená",J211,0)</f>
        <v>0</v>
      </c>
      <c r="BI211" s="147">
        <f>IF(N211="nulová",J211,0)</f>
        <v>0</v>
      </c>
      <c r="BJ211" s="18" t="s">
        <v>77</v>
      </c>
      <c r="BK211" s="147">
        <f>ROUND(I211*H211,2)</f>
        <v>0</v>
      </c>
      <c r="BL211" s="18" t="s">
        <v>145</v>
      </c>
      <c r="BM211" s="146" t="s">
        <v>314</v>
      </c>
    </row>
    <row r="212" spans="1:65" s="14" customFormat="1">
      <c r="B212" s="155"/>
      <c r="D212" s="149" t="s">
        <v>148</v>
      </c>
      <c r="E212" s="156" t="s">
        <v>3</v>
      </c>
      <c r="F212" s="157" t="s">
        <v>829</v>
      </c>
      <c r="H212" s="158">
        <v>19.318999999999999</v>
      </c>
      <c r="L212" s="155"/>
      <c r="M212" s="159"/>
      <c r="N212" s="160"/>
      <c r="O212" s="160"/>
      <c r="P212" s="160"/>
      <c r="Q212" s="160"/>
      <c r="R212" s="160"/>
      <c r="S212" s="160"/>
      <c r="T212" s="161"/>
      <c r="AT212" s="156" t="s">
        <v>148</v>
      </c>
      <c r="AU212" s="156" t="s">
        <v>146</v>
      </c>
      <c r="AV212" s="14" t="s">
        <v>79</v>
      </c>
      <c r="AW212" s="14" t="s">
        <v>31</v>
      </c>
      <c r="AX212" s="14" t="s">
        <v>69</v>
      </c>
      <c r="AY212" s="156" t="s">
        <v>136</v>
      </c>
    </row>
    <row r="213" spans="1:65" s="14" customFormat="1">
      <c r="B213" s="155"/>
      <c r="D213" s="149" t="s">
        <v>148</v>
      </c>
      <c r="E213" s="156" t="s">
        <v>3</v>
      </c>
      <c r="F213" s="157" t="s">
        <v>830</v>
      </c>
      <c r="H213" s="158">
        <v>19.318999999999999</v>
      </c>
      <c r="L213" s="155"/>
      <c r="M213" s="159"/>
      <c r="N213" s="160"/>
      <c r="O213" s="160"/>
      <c r="P213" s="160"/>
      <c r="Q213" s="160"/>
      <c r="R213" s="160"/>
      <c r="S213" s="160"/>
      <c r="T213" s="161"/>
      <c r="AT213" s="156" t="s">
        <v>148</v>
      </c>
      <c r="AU213" s="156" t="s">
        <v>146</v>
      </c>
      <c r="AV213" s="14" t="s">
        <v>79</v>
      </c>
      <c r="AW213" s="14" t="s">
        <v>31</v>
      </c>
      <c r="AX213" s="14" t="s">
        <v>69</v>
      </c>
      <c r="AY213" s="156" t="s">
        <v>136</v>
      </c>
    </row>
    <row r="214" spans="1:65" s="14" customFormat="1">
      <c r="B214" s="155"/>
      <c r="D214" s="149" t="s">
        <v>148</v>
      </c>
      <c r="E214" s="156" t="s">
        <v>3</v>
      </c>
      <c r="F214" s="157" t="s">
        <v>831</v>
      </c>
      <c r="H214" s="158">
        <v>-0.76700000000000002</v>
      </c>
      <c r="L214" s="155"/>
      <c r="M214" s="159"/>
      <c r="N214" s="160"/>
      <c r="O214" s="160"/>
      <c r="P214" s="160"/>
      <c r="Q214" s="160"/>
      <c r="R214" s="160"/>
      <c r="S214" s="160"/>
      <c r="T214" s="161"/>
      <c r="AT214" s="156" t="s">
        <v>148</v>
      </c>
      <c r="AU214" s="156" t="s">
        <v>146</v>
      </c>
      <c r="AV214" s="14" t="s">
        <v>79</v>
      </c>
      <c r="AW214" s="14" t="s">
        <v>31</v>
      </c>
      <c r="AX214" s="14" t="s">
        <v>69</v>
      </c>
      <c r="AY214" s="156" t="s">
        <v>136</v>
      </c>
    </row>
    <row r="215" spans="1:65" s="15" customFormat="1">
      <c r="B215" s="162"/>
      <c r="D215" s="149" t="s">
        <v>148</v>
      </c>
      <c r="E215" s="163" t="s">
        <v>3</v>
      </c>
      <c r="F215" s="164" t="s">
        <v>151</v>
      </c>
      <c r="H215" s="165">
        <v>37.870999999999995</v>
      </c>
      <c r="L215" s="162"/>
      <c r="M215" s="166"/>
      <c r="N215" s="167"/>
      <c r="O215" s="167"/>
      <c r="P215" s="167"/>
      <c r="Q215" s="167"/>
      <c r="R215" s="167"/>
      <c r="S215" s="167"/>
      <c r="T215" s="168"/>
      <c r="AT215" s="163" t="s">
        <v>148</v>
      </c>
      <c r="AU215" s="163" t="s">
        <v>146</v>
      </c>
      <c r="AV215" s="15" t="s">
        <v>145</v>
      </c>
      <c r="AW215" s="15" t="s">
        <v>31</v>
      </c>
      <c r="AX215" s="15" t="s">
        <v>77</v>
      </c>
      <c r="AY215" s="163" t="s">
        <v>136</v>
      </c>
    </row>
    <row r="216" spans="1:65" s="2" customFormat="1" ht="62.65" customHeight="1">
      <c r="A216" s="30"/>
      <c r="B216" s="135"/>
      <c r="C216" s="136" t="s">
        <v>322</v>
      </c>
      <c r="D216" s="136" t="s">
        <v>140</v>
      </c>
      <c r="E216" s="137" t="s">
        <v>317</v>
      </c>
      <c r="F216" s="138" t="s">
        <v>318</v>
      </c>
      <c r="G216" s="139" t="s">
        <v>183</v>
      </c>
      <c r="H216" s="140">
        <v>37.871000000000002</v>
      </c>
      <c r="I216" s="141"/>
      <c r="J216" s="141">
        <f>ROUND(I216*H216,2)</f>
        <v>0</v>
      </c>
      <c r="K216" s="138" t="s">
        <v>144</v>
      </c>
      <c r="L216" s="31"/>
      <c r="M216" s="142" t="s">
        <v>3</v>
      </c>
      <c r="N216" s="143" t="s">
        <v>40</v>
      </c>
      <c r="O216" s="144">
        <v>0.85199999999999998</v>
      </c>
      <c r="P216" s="144">
        <f>O216*H216</f>
        <v>32.266092</v>
      </c>
      <c r="Q216" s="144">
        <v>0</v>
      </c>
      <c r="R216" s="144">
        <f>Q216*H216</f>
        <v>0</v>
      </c>
      <c r="S216" s="144">
        <v>0</v>
      </c>
      <c r="T216" s="145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46" t="s">
        <v>145</v>
      </c>
      <c r="AT216" s="146" t="s">
        <v>140</v>
      </c>
      <c r="AU216" s="146" t="s">
        <v>146</v>
      </c>
      <c r="AY216" s="18" t="s">
        <v>136</v>
      </c>
      <c r="BE216" s="147">
        <f>IF(N216="základní",J216,0)</f>
        <v>0</v>
      </c>
      <c r="BF216" s="147">
        <f>IF(N216="snížená",J216,0)</f>
        <v>0</v>
      </c>
      <c r="BG216" s="147">
        <f>IF(N216="zákl. přenesená",J216,0)</f>
        <v>0</v>
      </c>
      <c r="BH216" s="147">
        <f>IF(N216="sníž. přenesená",J216,0)</f>
        <v>0</v>
      </c>
      <c r="BI216" s="147">
        <f>IF(N216="nulová",J216,0)</f>
        <v>0</v>
      </c>
      <c r="BJ216" s="18" t="s">
        <v>77</v>
      </c>
      <c r="BK216" s="147">
        <f>ROUND(I216*H216,2)</f>
        <v>0</v>
      </c>
      <c r="BL216" s="18" t="s">
        <v>145</v>
      </c>
      <c r="BM216" s="146" t="s">
        <v>832</v>
      </c>
    </row>
    <row r="217" spans="1:65" s="14" customFormat="1">
      <c r="B217" s="155"/>
      <c r="D217" s="149" t="s">
        <v>148</v>
      </c>
      <c r="E217" s="156" t="s">
        <v>3</v>
      </c>
      <c r="F217" s="157" t="s">
        <v>833</v>
      </c>
      <c r="H217" s="158">
        <v>37.871000000000002</v>
      </c>
      <c r="L217" s="155"/>
      <c r="M217" s="159"/>
      <c r="N217" s="160"/>
      <c r="O217" s="160"/>
      <c r="P217" s="160"/>
      <c r="Q217" s="160"/>
      <c r="R217" s="160"/>
      <c r="S217" s="160"/>
      <c r="T217" s="161"/>
      <c r="AT217" s="156" t="s">
        <v>148</v>
      </c>
      <c r="AU217" s="156" t="s">
        <v>146</v>
      </c>
      <c r="AV217" s="14" t="s">
        <v>79</v>
      </c>
      <c r="AW217" s="14" t="s">
        <v>31</v>
      </c>
      <c r="AX217" s="14" t="s">
        <v>69</v>
      </c>
      <c r="AY217" s="156" t="s">
        <v>136</v>
      </c>
    </row>
    <row r="218" spans="1:65" s="15" customFormat="1">
      <c r="B218" s="162"/>
      <c r="D218" s="149" t="s">
        <v>148</v>
      </c>
      <c r="E218" s="163" t="s">
        <v>3</v>
      </c>
      <c r="F218" s="164" t="s">
        <v>151</v>
      </c>
      <c r="H218" s="165">
        <v>37.871000000000002</v>
      </c>
      <c r="L218" s="162"/>
      <c r="M218" s="166"/>
      <c r="N218" s="167"/>
      <c r="O218" s="167"/>
      <c r="P218" s="167"/>
      <c r="Q218" s="167"/>
      <c r="R218" s="167"/>
      <c r="S218" s="167"/>
      <c r="T218" s="168"/>
      <c r="AT218" s="163" t="s">
        <v>148</v>
      </c>
      <c r="AU218" s="163" t="s">
        <v>146</v>
      </c>
      <c r="AV218" s="15" t="s">
        <v>145</v>
      </c>
      <c r="AW218" s="15" t="s">
        <v>31</v>
      </c>
      <c r="AX218" s="15" t="s">
        <v>77</v>
      </c>
      <c r="AY218" s="163" t="s">
        <v>136</v>
      </c>
    </row>
    <row r="219" spans="1:65" s="12" customFormat="1" ht="20.85" customHeight="1">
      <c r="B219" s="123"/>
      <c r="D219" s="124" t="s">
        <v>68</v>
      </c>
      <c r="E219" s="133" t="s">
        <v>297</v>
      </c>
      <c r="F219" s="133" t="s">
        <v>321</v>
      </c>
      <c r="J219" s="134">
        <f>BK219</f>
        <v>0</v>
      </c>
      <c r="L219" s="123"/>
      <c r="M219" s="127"/>
      <c r="N219" s="128"/>
      <c r="O219" s="128"/>
      <c r="P219" s="129">
        <f>SUM(P220:P222)</f>
        <v>0.75596399999999986</v>
      </c>
      <c r="Q219" s="128"/>
      <c r="R219" s="129">
        <f>SUM(R220:R222)</f>
        <v>0</v>
      </c>
      <c r="S219" s="128"/>
      <c r="T219" s="130">
        <f>SUM(T220:T222)</f>
        <v>0</v>
      </c>
      <c r="AR219" s="124" t="s">
        <v>77</v>
      </c>
      <c r="AT219" s="131" t="s">
        <v>68</v>
      </c>
      <c r="AU219" s="131" t="s">
        <v>79</v>
      </c>
      <c r="AY219" s="124" t="s">
        <v>136</v>
      </c>
      <c r="BK219" s="132">
        <f>SUM(BK220:BK222)</f>
        <v>0</v>
      </c>
    </row>
    <row r="220" spans="1:65" s="2" customFormat="1" ht="24.2" customHeight="1">
      <c r="A220" s="30"/>
      <c r="B220" s="135"/>
      <c r="C220" s="136" t="s">
        <v>326</v>
      </c>
      <c r="D220" s="136" t="s">
        <v>140</v>
      </c>
      <c r="E220" s="137" t="s">
        <v>327</v>
      </c>
      <c r="F220" s="138" t="s">
        <v>328</v>
      </c>
      <c r="G220" s="139" t="s">
        <v>175</v>
      </c>
      <c r="H220" s="140">
        <v>41.997999999999998</v>
      </c>
      <c r="I220" s="141"/>
      <c r="J220" s="141">
        <f>ROUND(I220*H220,2)</f>
        <v>0</v>
      </c>
      <c r="K220" s="138" t="s">
        <v>3</v>
      </c>
      <c r="L220" s="31"/>
      <c r="M220" s="142" t="s">
        <v>3</v>
      </c>
      <c r="N220" s="143" t="s">
        <v>40</v>
      </c>
      <c r="O220" s="144">
        <v>1.7999999999999999E-2</v>
      </c>
      <c r="P220" s="144">
        <f>O220*H220</f>
        <v>0.75596399999999986</v>
      </c>
      <c r="Q220" s="144">
        <v>0</v>
      </c>
      <c r="R220" s="144">
        <f>Q220*H220</f>
        <v>0</v>
      </c>
      <c r="S220" s="144">
        <v>0</v>
      </c>
      <c r="T220" s="145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46" t="s">
        <v>145</v>
      </c>
      <c r="AT220" s="146" t="s">
        <v>140</v>
      </c>
      <c r="AU220" s="146" t="s">
        <v>146</v>
      </c>
      <c r="AY220" s="18" t="s">
        <v>136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8" t="s">
        <v>77</v>
      </c>
      <c r="BK220" s="147">
        <f>ROUND(I220*H220,2)</f>
        <v>0</v>
      </c>
      <c r="BL220" s="18" t="s">
        <v>145</v>
      </c>
      <c r="BM220" s="146" t="s">
        <v>329</v>
      </c>
    </row>
    <row r="221" spans="1:65" s="14" customFormat="1">
      <c r="B221" s="155"/>
      <c r="D221" s="149" t="s">
        <v>148</v>
      </c>
      <c r="E221" s="156" t="s">
        <v>3</v>
      </c>
      <c r="F221" s="157" t="s">
        <v>834</v>
      </c>
      <c r="H221" s="158">
        <v>41.997999999999998</v>
      </c>
      <c r="L221" s="155"/>
      <c r="M221" s="159"/>
      <c r="N221" s="160"/>
      <c r="O221" s="160"/>
      <c r="P221" s="160"/>
      <c r="Q221" s="160"/>
      <c r="R221" s="160"/>
      <c r="S221" s="160"/>
      <c r="T221" s="161"/>
      <c r="AT221" s="156" t="s">
        <v>148</v>
      </c>
      <c r="AU221" s="156" t="s">
        <v>146</v>
      </c>
      <c r="AV221" s="14" t="s">
        <v>79</v>
      </c>
      <c r="AW221" s="14" t="s">
        <v>31</v>
      </c>
      <c r="AX221" s="14" t="s">
        <v>69</v>
      </c>
      <c r="AY221" s="156" t="s">
        <v>136</v>
      </c>
    </row>
    <row r="222" spans="1:65" s="15" customFormat="1">
      <c r="B222" s="162"/>
      <c r="D222" s="149" t="s">
        <v>148</v>
      </c>
      <c r="E222" s="163" t="s">
        <v>3</v>
      </c>
      <c r="F222" s="164" t="s">
        <v>151</v>
      </c>
      <c r="H222" s="165">
        <v>41.997999999999998</v>
      </c>
      <c r="L222" s="162"/>
      <c r="M222" s="166"/>
      <c r="N222" s="167"/>
      <c r="O222" s="167"/>
      <c r="P222" s="167"/>
      <c r="Q222" s="167"/>
      <c r="R222" s="167"/>
      <c r="S222" s="167"/>
      <c r="T222" s="168"/>
      <c r="AT222" s="163" t="s">
        <v>148</v>
      </c>
      <c r="AU222" s="163" t="s">
        <v>146</v>
      </c>
      <c r="AV222" s="15" t="s">
        <v>145</v>
      </c>
      <c r="AW222" s="15" t="s">
        <v>31</v>
      </c>
      <c r="AX222" s="15" t="s">
        <v>77</v>
      </c>
      <c r="AY222" s="163" t="s">
        <v>136</v>
      </c>
    </row>
    <row r="223" spans="1:65" s="12" customFormat="1" ht="22.9" customHeight="1">
      <c r="B223" s="123"/>
      <c r="D223" s="124" t="s">
        <v>68</v>
      </c>
      <c r="E223" s="133" t="s">
        <v>145</v>
      </c>
      <c r="F223" s="133" t="s">
        <v>348</v>
      </c>
      <c r="J223" s="134">
        <f>BK223</f>
        <v>0</v>
      </c>
      <c r="L223" s="123"/>
      <c r="M223" s="127"/>
      <c r="N223" s="128"/>
      <c r="O223" s="128"/>
      <c r="P223" s="129">
        <f>P224</f>
        <v>7.1190000000000007</v>
      </c>
      <c r="Q223" s="128"/>
      <c r="R223" s="129">
        <f>R224</f>
        <v>0</v>
      </c>
      <c r="S223" s="128"/>
      <c r="T223" s="130">
        <f>T224</f>
        <v>0</v>
      </c>
      <c r="AR223" s="124" t="s">
        <v>77</v>
      </c>
      <c r="AT223" s="131" t="s">
        <v>68</v>
      </c>
      <c r="AU223" s="131" t="s">
        <v>77</v>
      </c>
      <c r="AY223" s="124" t="s">
        <v>136</v>
      </c>
      <c r="BK223" s="132">
        <f>BK224</f>
        <v>0</v>
      </c>
    </row>
    <row r="224" spans="1:65" s="12" customFormat="1" ht="20.85" customHeight="1">
      <c r="B224" s="123"/>
      <c r="D224" s="124" t="s">
        <v>68</v>
      </c>
      <c r="E224" s="133" t="s">
        <v>349</v>
      </c>
      <c r="F224" s="133" t="s">
        <v>350</v>
      </c>
      <c r="J224" s="134">
        <f>BK224</f>
        <v>0</v>
      </c>
      <c r="L224" s="123"/>
      <c r="M224" s="127"/>
      <c r="N224" s="128"/>
      <c r="O224" s="128"/>
      <c r="P224" s="129">
        <f>SUM(P225:P227)</f>
        <v>7.1190000000000007</v>
      </c>
      <c r="Q224" s="128"/>
      <c r="R224" s="129">
        <f>SUM(R225:R227)</f>
        <v>0</v>
      </c>
      <c r="S224" s="128"/>
      <c r="T224" s="130">
        <f>SUM(T225:T227)</f>
        <v>0</v>
      </c>
      <c r="AR224" s="124" t="s">
        <v>77</v>
      </c>
      <c r="AT224" s="131" t="s">
        <v>68</v>
      </c>
      <c r="AU224" s="131" t="s">
        <v>79</v>
      </c>
      <c r="AY224" s="124" t="s">
        <v>136</v>
      </c>
      <c r="BK224" s="132">
        <f>SUM(BK225:BK227)</f>
        <v>0</v>
      </c>
    </row>
    <row r="225" spans="1:65" s="2" customFormat="1" ht="24.2" customHeight="1">
      <c r="A225" s="30"/>
      <c r="B225" s="135"/>
      <c r="C225" s="136" t="s">
        <v>334</v>
      </c>
      <c r="D225" s="136" t="s">
        <v>140</v>
      </c>
      <c r="E225" s="137" t="s">
        <v>351</v>
      </c>
      <c r="F225" s="138" t="s">
        <v>352</v>
      </c>
      <c r="G225" s="139" t="s">
        <v>183</v>
      </c>
      <c r="H225" s="140">
        <v>4.2</v>
      </c>
      <c r="I225" s="141"/>
      <c r="J225" s="141">
        <f>ROUND(I225*H225,2)</f>
        <v>0</v>
      </c>
      <c r="K225" s="138" t="s">
        <v>144</v>
      </c>
      <c r="L225" s="31"/>
      <c r="M225" s="142" t="s">
        <v>3</v>
      </c>
      <c r="N225" s="143" t="s">
        <v>40</v>
      </c>
      <c r="O225" s="144">
        <v>1.6950000000000001</v>
      </c>
      <c r="P225" s="144">
        <f>O225*H225</f>
        <v>7.1190000000000007</v>
      </c>
      <c r="Q225" s="144">
        <v>0</v>
      </c>
      <c r="R225" s="144">
        <f>Q225*H225</f>
        <v>0</v>
      </c>
      <c r="S225" s="144">
        <v>0</v>
      </c>
      <c r="T225" s="145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46" t="s">
        <v>145</v>
      </c>
      <c r="AT225" s="146" t="s">
        <v>140</v>
      </c>
      <c r="AU225" s="146" t="s">
        <v>146</v>
      </c>
      <c r="AY225" s="18" t="s">
        <v>136</v>
      </c>
      <c r="BE225" s="147">
        <f>IF(N225="základní",J225,0)</f>
        <v>0</v>
      </c>
      <c r="BF225" s="147">
        <f>IF(N225="snížená",J225,0)</f>
        <v>0</v>
      </c>
      <c r="BG225" s="147">
        <f>IF(N225="zákl. přenesená",J225,0)</f>
        <v>0</v>
      </c>
      <c r="BH225" s="147">
        <f>IF(N225="sníž. přenesená",J225,0)</f>
        <v>0</v>
      </c>
      <c r="BI225" s="147">
        <f>IF(N225="nulová",J225,0)</f>
        <v>0</v>
      </c>
      <c r="BJ225" s="18" t="s">
        <v>77</v>
      </c>
      <c r="BK225" s="147">
        <f>ROUND(I225*H225,2)</f>
        <v>0</v>
      </c>
      <c r="BL225" s="18" t="s">
        <v>145</v>
      </c>
      <c r="BM225" s="146" t="s">
        <v>353</v>
      </c>
    </row>
    <row r="226" spans="1:65" s="14" customFormat="1">
      <c r="B226" s="155"/>
      <c r="D226" s="149" t="s">
        <v>148</v>
      </c>
      <c r="E226" s="156" t="s">
        <v>3</v>
      </c>
      <c r="F226" s="157" t="s">
        <v>835</v>
      </c>
      <c r="H226" s="158">
        <v>4.2</v>
      </c>
      <c r="L226" s="155"/>
      <c r="M226" s="159"/>
      <c r="N226" s="160"/>
      <c r="O226" s="160"/>
      <c r="P226" s="160"/>
      <c r="Q226" s="160"/>
      <c r="R226" s="160"/>
      <c r="S226" s="160"/>
      <c r="T226" s="161"/>
      <c r="AT226" s="156" t="s">
        <v>148</v>
      </c>
      <c r="AU226" s="156" t="s">
        <v>146</v>
      </c>
      <c r="AV226" s="14" t="s">
        <v>79</v>
      </c>
      <c r="AW226" s="14" t="s">
        <v>31</v>
      </c>
      <c r="AX226" s="14" t="s">
        <v>69</v>
      </c>
      <c r="AY226" s="156" t="s">
        <v>136</v>
      </c>
    </row>
    <row r="227" spans="1:65" s="15" customFormat="1">
      <c r="B227" s="162"/>
      <c r="D227" s="149" t="s">
        <v>148</v>
      </c>
      <c r="E227" s="163" t="s">
        <v>3</v>
      </c>
      <c r="F227" s="164" t="s">
        <v>151</v>
      </c>
      <c r="H227" s="165">
        <v>4.2</v>
      </c>
      <c r="L227" s="162"/>
      <c r="M227" s="166"/>
      <c r="N227" s="167"/>
      <c r="O227" s="167"/>
      <c r="P227" s="167"/>
      <c r="Q227" s="167"/>
      <c r="R227" s="167"/>
      <c r="S227" s="167"/>
      <c r="T227" s="168"/>
      <c r="AT227" s="163" t="s">
        <v>148</v>
      </c>
      <c r="AU227" s="163" t="s">
        <v>146</v>
      </c>
      <c r="AV227" s="15" t="s">
        <v>145</v>
      </c>
      <c r="AW227" s="15" t="s">
        <v>31</v>
      </c>
      <c r="AX227" s="15" t="s">
        <v>77</v>
      </c>
      <c r="AY227" s="163" t="s">
        <v>136</v>
      </c>
    </row>
    <row r="228" spans="1:65" s="12" customFormat="1" ht="22.9" customHeight="1">
      <c r="B228" s="123"/>
      <c r="D228" s="124" t="s">
        <v>68</v>
      </c>
      <c r="E228" s="133" t="s">
        <v>197</v>
      </c>
      <c r="F228" s="133" t="s">
        <v>368</v>
      </c>
      <c r="J228" s="134">
        <f>BK228</f>
        <v>0</v>
      </c>
      <c r="L228" s="123"/>
      <c r="M228" s="127"/>
      <c r="N228" s="128"/>
      <c r="O228" s="128"/>
      <c r="P228" s="129">
        <f>P229+P234+P245</f>
        <v>49.045560000000009</v>
      </c>
      <c r="Q228" s="128"/>
      <c r="R228" s="129">
        <f>R229+R234+R245</f>
        <v>1.19390562</v>
      </c>
      <c r="S228" s="128"/>
      <c r="T228" s="130">
        <f>T229+T234+T245</f>
        <v>1.6799199999999999</v>
      </c>
      <c r="AR228" s="124" t="s">
        <v>77</v>
      </c>
      <c r="AT228" s="131" t="s">
        <v>68</v>
      </c>
      <c r="AU228" s="131" t="s">
        <v>77</v>
      </c>
      <c r="AY228" s="124" t="s">
        <v>136</v>
      </c>
      <c r="BK228" s="132">
        <f>BK229+BK234+BK245</f>
        <v>0</v>
      </c>
    </row>
    <row r="229" spans="1:65" s="12" customFormat="1" ht="20.85" customHeight="1">
      <c r="B229" s="123"/>
      <c r="D229" s="124" t="s">
        <v>68</v>
      </c>
      <c r="E229" s="133" t="s">
        <v>369</v>
      </c>
      <c r="F229" s="133" t="s">
        <v>370</v>
      </c>
      <c r="J229" s="134">
        <f>BK229</f>
        <v>0</v>
      </c>
      <c r="L229" s="123"/>
      <c r="M229" s="127"/>
      <c r="N229" s="128"/>
      <c r="O229" s="128"/>
      <c r="P229" s="129">
        <f>SUM(P230:P233)</f>
        <v>4.3143400000000005</v>
      </c>
      <c r="Q229" s="128"/>
      <c r="R229" s="129">
        <f>SUM(R230:R233)</f>
        <v>0</v>
      </c>
      <c r="S229" s="128"/>
      <c r="T229" s="130">
        <f>SUM(T230:T233)</f>
        <v>1.6799199999999999</v>
      </c>
      <c r="AR229" s="124" t="s">
        <v>77</v>
      </c>
      <c r="AT229" s="131" t="s">
        <v>68</v>
      </c>
      <c r="AU229" s="131" t="s">
        <v>79</v>
      </c>
      <c r="AY229" s="124" t="s">
        <v>136</v>
      </c>
      <c r="BK229" s="132">
        <f>SUM(BK230:BK233)</f>
        <v>0</v>
      </c>
    </row>
    <row r="230" spans="1:65" s="2" customFormat="1" ht="24.2" customHeight="1">
      <c r="A230" s="30"/>
      <c r="B230" s="135"/>
      <c r="C230" s="136" t="s">
        <v>338</v>
      </c>
      <c r="D230" s="136" t="s">
        <v>140</v>
      </c>
      <c r="E230" s="137" t="s">
        <v>378</v>
      </c>
      <c r="F230" s="138" t="s">
        <v>379</v>
      </c>
      <c r="G230" s="139" t="s">
        <v>159</v>
      </c>
      <c r="H230" s="140">
        <v>38.18</v>
      </c>
      <c r="I230" s="141"/>
      <c r="J230" s="141">
        <f>ROUND(I230*H230,2)</f>
        <v>0</v>
      </c>
      <c r="K230" s="138" t="s">
        <v>144</v>
      </c>
      <c r="L230" s="31"/>
      <c r="M230" s="142" t="s">
        <v>3</v>
      </c>
      <c r="N230" s="143" t="s">
        <v>40</v>
      </c>
      <c r="O230" s="144">
        <v>0.113</v>
      </c>
      <c r="P230" s="144">
        <f>O230*H230</f>
        <v>4.3143400000000005</v>
      </c>
      <c r="Q230" s="144">
        <v>0</v>
      </c>
      <c r="R230" s="144">
        <f>Q230*H230</f>
        <v>0</v>
      </c>
      <c r="S230" s="144">
        <v>4.3999999999999997E-2</v>
      </c>
      <c r="T230" s="145">
        <f>S230*H230</f>
        <v>1.6799199999999999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46" t="s">
        <v>145</v>
      </c>
      <c r="AT230" s="146" t="s">
        <v>140</v>
      </c>
      <c r="AU230" s="146" t="s">
        <v>146</v>
      </c>
      <c r="AY230" s="18" t="s">
        <v>136</v>
      </c>
      <c r="BE230" s="147">
        <f>IF(N230="základní",J230,0)</f>
        <v>0</v>
      </c>
      <c r="BF230" s="147">
        <f>IF(N230="snížená",J230,0)</f>
        <v>0</v>
      </c>
      <c r="BG230" s="147">
        <f>IF(N230="zákl. přenesená",J230,0)</f>
        <v>0</v>
      </c>
      <c r="BH230" s="147">
        <f>IF(N230="sníž. přenesená",J230,0)</f>
        <v>0</v>
      </c>
      <c r="BI230" s="147">
        <f>IF(N230="nulová",J230,0)</f>
        <v>0</v>
      </c>
      <c r="BJ230" s="18" t="s">
        <v>77</v>
      </c>
      <c r="BK230" s="147">
        <f>ROUND(I230*H230,2)</f>
        <v>0</v>
      </c>
      <c r="BL230" s="18" t="s">
        <v>145</v>
      </c>
      <c r="BM230" s="146" t="s">
        <v>380</v>
      </c>
    </row>
    <row r="231" spans="1:65" s="13" customFormat="1">
      <c r="B231" s="148"/>
      <c r="D231" s="149" t="s">
        <v>148</v>
      </c>
      <c r="E231" s="150" t="s">
        <v>3</v>
      </c>
      <c r="F231" s="151" t="s">
        <v>381</v>
      </c>
      <c r="H231" s="150" t="s">
        <v>3</v>
      </c>
      <c r="L231" s="148"/>
      <c r="M231" s="152"/>
      <c r="N231" s="153"/>
      <c r="O231" s="153"/>
      <c r="P231" s="153"/>
      <c r="Q231" s="153"/>
      <c r="R231" s="153"/>
      <c r="S231" s="153"/>
      <c r="T231" s="154"/>
      <c r="AT231" s="150" t="s">
        <v>148</v>
      </c>
      <c r="AU231" s="150" t="s">
        <v>146</v>
      </c>
      <c r="AV231" s="13" t="s">
        <v>77</v>
      </c>
      <c r="AW231" s="13" t="s">
        <v>31</v>
      </c>
      <c r="AX231" s="13" t="s">
        <v>69</v>
      </c>
      <c r="AY231" s="150" t="s">
        <v>136</v>
      </c>
    </row>
    <row r="232" spans="1:65" s="14" customFormat="1">
      <c r="B232" s="155"/>
      <c r="D232" s="149" t="s">
        <v>148</v>
      </c>
      <c r="E232" s="156" t="s">
        <v>3</v>
      </c>
      <c r="F232" s="157" t="s">
        <v>836</v>
      </c>
      <c r="H232" s="158">
        <v>38.18</v>
      </c>
      <c r="L232" s="155"/>
      <c r="M232" s="159"/>
      <c r="N232" s="160"/>
      <c r="O232" s="160"/>
      <c r="P232" s="160"/>
      <c r="Q232" s="160"/>
      <c r="R232" s="160"/>
      <c r="S232" s="160"/>
      <c r="T232" s="161"/>
      <c r="AT232" s="156" t="s">
        <v>148</v>
      </c>
      <c r="AU232" s="156" t="s">
        <v>146</v>
      </c>
      <c r="AV232" s="14" t="s">
        <v>79</v>
      </c>
      <c r="AW232" s="14" t="s">
        <v>31</v>
      </c>
      <c r="AX232" s="14" t="s">
        <v>69</v>
      </c>
      <c r="AY232" s="156" t="s">
        <v>136</v>
      </c>
    </row>
    <row r="233" spans="1:65" s="15" customFormat="1">
      <c r="B233" s="162"/>
      <c r="D233" s="149" t="s">
        <v>148</v>
      </c>
      <c r="E233" s="163" t="s">
        <v>3</v>
      </c>
      <c r="F233" s="164" t="s">
        <v>151</v>
      </c>
      <c r="H233" s="165">
        <v>38.18</v>
      </c>
      <c r="L233" s="162"/>
      <c r="M233" s="166"/>
      <c r="N233" s="167"/>
      <c r="O233" s="167"/>
      <c r="P233" s="167"/>
      <c r="Q233" s="167"/>
      <c r="R233" s="167"/>
      <c r="S233" s="167"/>
      <c r="T233" s="168"/>
      <c r="AT233" s="163" t="s">
        <v>148</v>
      </c>
      <c r="AU233" s="163" t="s">
        <v>146</v>
      </c>
      <c r="AV233" s="15" t="s">
        <v>145</v>
      </c>
      <c r="AW233" s="15" t="s">
        <v>31</v>
      </c>
      <c r="AX233" s="15" t="s">
        <v>77</v>
      </c>
      <c r="AY233" s="163" t="s">
        <v>136</v>
      </c>
    </row>
    <row r="234" spans="1:65" s="12" customFormat="1" ht="20.85" customHeight="1">
      <c r="B234" s="123"/>
      <c r="D234" s="124" t="s">
        <v>68</v>
      </c>
      <c r="E234" s="133" t="s">
        <v>424</v>
      </c>
      <c r="F234" s="133" t="s">
        <v>425</v>
      </c>
      <c r="J234" s="134">
        <f>BK234</f>
        <v>0</v>
      </c>
      <c r="L234" s="123"/>
      <c r="M234" s="127"/>
      <c r="N234" s="128"/>
      <c r="O234" s="128"/>
      <c r="P234" s="129">
        <f>SUM(P235:P244)</f>
        <v>14.16478</v>
      </c>
      <c r="Q234" s="128"/>
      <c r="R234" s="129">
        <f>SUM(R235:R244)</f>
        <v>0.26447522000000001</v>
      </c>
      <c r="S234" s="128"/>
      <c r="T234" s="130">
        <f>SUM(T235:T244)</f>
        <v>0</v>
      </c>
      <c r="AR234" s="124" t="s">
        <v>77</v>
      </c>
      <c r="AT234" s="131" t="s">
        <v>68</v>
      </c>
      <c r="AU234" s="131" t="s">
        <v>79</v>
      </c>
      <c r="AY234" s="124" t="s">
        <v>136</v>
      </c>
      <c r="BK234" s="132">
        <f>SUM(BK235:BK244)</f>
        <v>0</v>
      </c>
    </row>
    <row r="235" spans="1:65" s="2" customFormat="1" ht="37.9" customHeight="1">
      <c r="A235" s="30"/>
      <c r="B235" s="135"/>
      <c r="C235" s="136" t="s">
        <v>343</v>
      </c>
      <c r="D235" s="136" t="s">
        <v>140</v>
      </c>
      <c r="E235" s="137" t="s">
        <v>427</v>
      </c>
      <c r="F235" s="138" t="s">
        <v>428</v>
      </c>
      <c r="G235" s="139" t="s">
        <v>159</v>
      </c>
      <c r="H235" s="140">
        <v>38.18</v>
      </c>
      <c r="I235" s="141"/>
      <c r="J235" s="141">
        <f>ROUND(I235*H235,2)</f>
        <v>0</v>
      </c>
      <c r="K235" s="138" t="s">
        <v>144</v>
      </c>
      <c r="L235" s="31"/>
      <c r="M235" s="142" t="s">
        <v>3</v>
      </c>
      <c r="N235" s="143" t="s">
        <v>40</v>
      </c>
      <c r="O235" s="144">
        <v>0.371</v>
      </c>
      <c r="P235" s="144">
        <f>O235*H235</f>
        <v>14.16478</v>
      </c>
      <c r="Q235" s="144">
        <v>0</v>
      </c>
      <c r="R235" s="144">
        <f>Q235*H235</f>
        <v>0</v>
      </c>
      <c r="S235" s="144">
        <v>0</v>
      </c>
      <c r="T235" s="145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46" t="s">
        <v>145</v>
      </c>
      <c r="AT235" s="146" t="s">
        <v>140</v>
      </c>
      <c r="AU235" s="146" t="s">
        <v>146</v>
      </c>
      <c r="AY235" s="18" t="s">
        <v>136</v>
      </c>
      <c r="BE235" s="147">
        <f>IF(N235="základní",J235,0)</f>
        <v>0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8" t="s">
        <v>77</v>
      </c>
      <c r="BK235" s="147">
        <f>ROUND(I235*H235,2)</f>
        <v>0</v>
      </c>
      <c r="BL235" s="18" t="s">
        <v>145</v>
      </c>
      <c r="BM235" s="146" t="s">
        <v>837</v>
      </c>
    </row>
    <row r="236" spans="1:65" s="13" customFormat="1">
      <c r="B236" s="148"/>
      <c r="D236" s="149" t="s">
        <v>148</v>
      </c>
      <c r="E236" s="150" t="s">
        <v>3</v>
      </c>
      <c r="F236" s="151" t="s">
        <v>838</v>
      </c>
      <c r="H236" s="150" t="s">
        <v>3</v>
      </c>
      <c r="L236" s="148"/>
      <c r="M236" s="152"/>
      <c r="N236" s="153"/>
      <c r="O236" s="153"/>
      <c r="P236" s="153"/>
      <c r="Q236" s="153"/>
      <c r="R236" s="153"/>
      <c r="S236" s="153"/>
      <c r="T236" s="154"/>
      <c r="AT236" s="150" t="s">
        <v>148</v>
      </c>
      <c r="AU236" s="150" t="s">
        <v>146</v>
      </c>
      <c r="AV236" s="13" t="s">
        <v>77</v>
      </c>
      <c r="AW236" s="13" t="s">
        <v>31</v>
      </c>
      <c r="AX236" s="13" t="s">
        <v>69</v>
      </c>
      <c r="AY236" s="150" t="s">
        <v>136</v>
      </c>
    </row>
    <row r="237" spans="1:65" s="14" customFormat="1">
      <c r="B237" s="155"/>
      <c r="D237" s="149" t="s">
        <v>148</v>
      </c>
      <c r="E237" s="156" t="s">
        <v>3</v>
      </c>
      <c r="F237" s="157" t="s">
        <v>836</v>
      </c>
      <c r="H237" s="158">
        <v>38.18</v>
      </c>
      <c r="L237" s="155"/>
      <c r="M237" s="159"/>
      <c r="N237" s="160"/>
      <c r="O237" s="160"/>
      <c r="P237" s="160"/>
      <c r="Q237" s="160"/>
      <c r="R237" s="160"/>
      <c r="S237" s="160"/>
      <c r="T237" s="161"/>
      <c r="AT237" s="156" t="s">
        <v>148</v>
      </c>
      <c r="AU237" s="156" t="s">
        <v>146</v>
      </c>
      <c r="AV237" s="14" t="s">
        <v>79</v>
      </c>
      <c r="AW237" s="14" t="s">
        <v>31</v>
      </c>
      <c r="AX237" s="14" t="s">
        <v>69</v>
      </c>
      <c r="AY237" s="156" t="s">
        <v>136</v>
      </c>
    </row>
    <row r="238" spans="1:65" s="15" customFormat="1">
      <c r="B238" s="162"/>
      <c r="D238" s="149" t="s">
        <v>148</v>
      </c>
      <c r="E238" s="163" t="s">
        <v>3</v>
      </c>
      <c r="F238" s="164" t="s">
        <v>151</v>
      </c>
      <c r="H238" s="165">
        <v>38.18</v>
      </c>
      <c r="L238" s="162"/>
      <c r="M238" s="166"/>
      <c r="N238" s="167"/>
      <c r="O238" s="167"/>
      <c r="P238" s="167"/>
      <c r="Q238" s="167"/>
      <c r="R238" s="167"/>
      <c r="S238" s="167"/>
      <c r="T238" s="168"/>
      <c r="AT238" s="163" t="s">
        <v>148</v>
      </c>
      <c r="AU238" s="163" t="s">
        <v>146</v>
      </c>
      <c r="AV238" s="15" t="s">
        <v>145</v>
      </c>
      <c r="AW238" s="15" t="s">
        <v>31</v>
      </c>
      <c r="AX238" s="15" t="s">
        <v>77</v>
      </c>
      <c r="AY238" s="163" t="s">
        <v>136</v>
      </c>
    </row>
    <row r="239" spans="1:65" s="2" customFormat="1" ht="14.45" customHeight="1">
      <c r="A239" s="30"/>
      <c r="B239" s="135"/>
      <c r="C239" s="176" t="s">
        <v>332</v>
      </c>
      <c r="D239" s="176" t="s">
        <v>394</v>
      </c>
      <c r="E239" s="177" t="s">
        <v>432</v>
      </c>
      <c r="F239" s="178" t="s">
        <v>433</v>
      </c>
      <c r="G239" s="179" t="s">
        <v>159</v>
      </c>
      <c r="H239" s="180">
        <v>38.753</v>
      </c>
      <c r="I239" s="181"/>
      <c r="J239" s="181">
        <f>ROUND(I239*H239,2)</f>
        <v>0</v>
      </c>
      <c r="K239" s="178" t="s">
        <v>144</v>
      </c>
      <c r="L239" s="182"/>
      <c r="M239" s="183" t="s">
        <v>3</v>
      </c>
      <c r="N239" s="184" t="s">
        <v>40</v>
      </c>
      <c r="O239" s="144">
        <v>0</v>
      </c>
      <c r="P239" s="144">
        <f>O239*H239</f>
        <v>0</v>
      </c>
      <c r="Q239" s="144">
        <v>6.7400000000000003E-3</v>
      </c>
      <c r="R239" s="144">
        <f>Q239*H239</f>
        <v>0.26119522000000001</v>
      </c>
      <c r="S239" s="144">
        <v>0</v>
      </c>
      <c r="T239" s="145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46" t="s">
        <v>397</v>
      </c>
      <c r="AT239" s="146" t="s">
        <v>394</v>
      </c>
      <c r="AU239" s="146" t="s">
        <v>146</v>
      </c>
      <c r="AY239" s="18" t="s">
        <v>136</v>
      </c>
      <c r="BE239" s="147">
        <f>IF(N239="základní",J239,0)</f>
        <v>0</v>
      </c>
      <c r="BF239" s="147">
        <f>IF(N239="snížená",J239,0)</f>
        <v>0</v>
      </c>
      <c r="BG239" s="147">
        <f>IF(N239="zákl. přenesená",J239,0)</f>
        <v>0</v>
      </c>
      <c r="BH239" s="147">
        <f>IF(N239="sníž. přenesená",J239,0)</f>
        <v>0</v>
      </c>
      <c r="BI239" s="147">
        <f>IF(N239="nulová",J239,0)</f>
        <v>0</v>
      </c>
      <c r="BJ239" s="18" t="s">
        <v>77</v>
      </c>
      <c r="BK239" s="147">
        <f>ROUND(I239*H239,2)</f>
        <v>0</v>
      </c>
      <c r="BL239" s="18" t="s">
        <v>397</v>
      </c>
      <c r="BM239" s="146" t="s">
        <v>839</v>
      </c>
    </row>
    <row r="240" spans="1:65" s="14" customFormat="1">
      <c r="B240" s="155"/>
      <c r="D240" s="149" t="s">
        <v>148</v>
      </c>
      <c r="E240" s="156" t="s">
        <v>3</v>
      </c>
      <c r="F240" s="157" t="s">
        <v>840</v>
      </c>
      <c r="H240" s="158">
        <v>38.753</v>
      </c>
      <c r="L240" s="155"/>
      <c r="M240" s="159"/>
      <c r="N240" s="160"/>
      <c r="O240" s="160"/>
      <c r="P240" s="160"/>
      <c r="Q240" s="160"/>
      <c r="R240" s="160"/>
      <c r="S240" s="160"/>
      <c r="T240" s="161"/>
      <c r="AT240" s="156" t="s">
        <v>148</v>
      </c>
      <c r="AU240" s="156" t="s">
        <v>146</v>
      </c>
      <c r="AV240" s="14" t="s">
        <v>79</v>
      </c>
      <c r="AW240" s="14" t="s">
        <v>31</v>
      </c>
      <c r="AX240" s="14" t="s">
        <v>69</v>
      </c>
      <c r="AY240" s="156" t="s">
        <v>136</v>
      </c>
    </row>
    <row r="241" spans="1:65" s="15" customFormat="1">
      <c r="B241" s="162"/>
      <c r="D241" s="149" t="s">
        <v>148</v>
      </c>
      <c r="E241" s="163" t="s">
        <v>3</v>
      </c>
      <c r="F241" s="164" t="s">
        <v>151</v>
      </c>
      <c r="H241" s="165">
        <v>38.753</v>
      </c>
      <c r="L241" s="162"/>
      <c r="M241" s="166"/>
      <c r="N241" s="167"/>
      <c r="O241" s="167"/>
      <c r="P241" s="167"/>
      <c r="Q241" s="167"/>
      <c r="R241" s="167"/>
      <c r="S241" s="167"/>
      <c r="T241" s="168"/>
      <c r="AT241" s="163" t="s">
        <v>148</v>
      </c>
      <c r="AU241" s="163" t="s">
        <v>146</v>
      </c>
      <c r="AV241" s="15" t="s">
        <v>145</v>
      </c>
      <c r="AW241" s="15" t="s">
        <v>31</v>
      </c>
      <c r="AX241" s="15" t="s">
        <v>77</v>
      </c>
      <c r="AY241" s="163" t="s">
        <v>136</v>
      </c>
    </row>
    <row r="242" spans="1:65" s="2" customFormat="1" ht="14.45" customHeight="1">
      <c r="A242" s="30"/>
      <c r="B242" s="135"/>
      <c r="C242" s="176" t="s">
        <v>355</v>
      </c>
      <c r="D242" s="176" t="s">
        <v>394</v>
      </c>
      <c r="E242" s="177" t="s">
        <v>447</v>
      </c>
      <c r="F242" s="178" t="s">
        <v>448</v>
      </c>
      <c r="G242" s="179" t="s">
        <v>374</v>
      </c>
      <c r="H242" s="180">
        <v>4</v>
      </c>
      <c r="I242" s="181"/>
      <c r="J242" s="181">
        <f>ROUND(I242*H242,2)</f>
        <v>0</v>
      </c>
      <c r="K242" s="178" t="s">
        <v>144</v>
      </c>
      <c r="L242" s="182"/>
      <c r="M242" s="183" t="s">
        <v>3</v>
      </c>
      <c r="N242" s="184" t="s">
        <v>40</v>
      </c>
      <c r="O242" s="144">
        <v>0</v>
      </c>
      <c r="P242" s="144">
        <f>O242*H242</f>
        <v>0</v>
      </c>
      <c r="Q242" s="144">
        <v>8.1999999999999998E-4</v>
      </c>
      <c r="R242" s="144">
        <f>Q242*H242</f>
        <v>3.2799999999999999E-3</v>
      </c>
      <c r="S242" s="144">
        <v>0</v>
      </c>
      <c r="T242" s="145">
        <f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46" t="s">
        <v>397</v>
      </c>
      <c r="AT242" s="146" t="s">
        <v>394</v>
      </c>
      <c r="AU242" s="146" t="s">
        <v>146</v>
      </c>
      <c r="AY242" s="18" t="s">
        <v>136</v>
      </c>
      <c r="BE242" s="147">
        <f>IF(N242="základní",J242,0)</f>
        <v>0</v>
      </c>
      <c r="BF242" s="147">
        <f>IF(N242="snížená",J242,0)</f>
        <v>0</v>
      </c>
      <c r="BG242" s="147">
        <f>IF(N242="zákl. přenesená",J242,0)</f>
        <v>0</v>
      </c>
      <c r="BH242" s="147">
        <f>IF(N242="sníž. přenesená",J242,0)</f>
        <v>0</v>
      </c>
      <c r="BI242" s="147">
        <f>IF(N242="nulová",J242,0)</f>
        <v>0</v>
      </c>
      <c r="BJ242" s="18" t="s">
        <v>77</v>
      </c>
      <c r="BK242" s="147">
        <f>ROUND(I242*H242,2)</f>
        <v>0</v>
      </c>
      <c r="BL242" s="18" t="s">
        <v>397</v>
      </c>
      <c r="BM242" s="146" t="s">
        <v>841</v>
      </c>
    </row>
    <row r="243" spans="1:65" s="14" customFormat="1">
      <c r="B243" s="155"/>
      <c r="D243" s="149" t="s">
        <v>148</v>
      </c>
      <c r="E243" s="156" t="s">
        <v>3</v>
      </c>
      <c r="F243" s="157" t="s">
        <v>842</v>
      </c>
      <c r="H243" s="158">
        <v>4</v>
      </c>
      <c r="L243" s="155"/>
      <c r="M243" s="159"/>
      <c r="N243" s="160"/>
      <c r="O243" s="160"/>
      <c r="P243" s="160"/>
      <c r="Q243" s="160"/>
      <c r="R243" s="160"/>
      <c r="S243" s="160"/>
      <c r="T243" s="161"/>
      <c r="AT243" s="156" t="s">
        <v>148</v>
      </c>
      <c r="AU243" s="156" t="s">
        <v>146</v>
      </c>
      <c r="AV243" s="14" t="s">
        <v>79</v>
      </c>
      <c r="AW243" s="14" t="s">
        <v>31</v>
      </c>
      <c r="AX243" s="14" t="s">
        <v>69</v>
      </c>
      <c r="AY243" s="156" t="s">
        <v>136</v>
      </c>
    </row>
    <row r="244" spans="1:65" s="15" customFormat="1">
      <c r="B244" s="162"/>
      <c r="D244" s="149" t="s">
        <v>148</v>
      </c>
      <c r="E244" s="163" t="s">
        <v>3</v>
      </c>
      <c r="F244" s="164" t="s">
        <v>151</v>
      </c>
      <c r="H244" s="165">
        <v>4</v>
      </c>
      <c r="L244" s="162"/>
      <c r="M244" s="166"/>
      <c r="N244" s="167"/>
      <c r="O244" s="167"/>
      <c r="P244" s="167"/>
      <c r="Q244" s="167"/>
      <c r="R244" s="167"/>
      <c r="S244" s="167"/>
      <c r="T244" s="168"/>
      <c r="AT244" s="163" t="s">
        <v>148</v>
      </c>
      <c r="AU244" s="163" t="s">
        <v>146</v>
      </c>
      <c r="AV244" s="15" t="s">
        <v>145</v>
      </c>
      <c r="AW244" s="15" t="s">
        <v>31</v>
      </c>
      <c r="AX244" s="15" t="s">
        <v>77</v>
      </c>
      <c r="AY244" s="163" t="s">
        <v>136</v>
      </c>
    </row>
    <row r="245" spans="1:65" s="12" customFormat="1" ht="20.85" customHeight="1">
      <c r="B245" s="123"/>
      <c r="D245" s="124" t="s">
        <v>68</v>
      </c>
      <c r="E245" s="133" t="s">
        <v>470</v>
      </c>
      <c r="F245" s="133" t="s">
        <v>471</v>
      </c>
      <c r="J245" s="134">
        <f>BK245</f>
        <v>0</v>
      </c>
      <c r="L245" s="123"/>
      <c r="M245" s="127"/>
      <c r="N245" s="128"/>
      <c r="O245" s="128"/>
      <c r="P245" s="129">
        <f>SUM(P246:P270)</f>
        <v>30.566440000000004</v>
      </c>
      <c r="Q245" s="128"/>
      <c r="R245" s="129">
        <f>SUM(R246:R270)</f>
        <v>0.92943039999999999</v>
      </c>
      <c r="S245" s="128"/>
      <c r="T245" s="130">
        <f>SUM(T246:T270)</f>
        <v>0</v>
      </c>
      <c r="AR245" s="124" t="s">
        <v>77</v>
      </c>
      <c r="AT245" s="131" t="s">
        <v>68</v>
      </c>
      <c r="AU245" s="131" t="s">
        <v>79</v>
      </c>
      <c r="AY245" s="124" t="s">
        <v>136</v>
      </c>
      <c r="BK245" s="132">
        <f>SUM(BK246:BK270)</f>
        <v>0</v>
      </c>
    </row>
    <row r="246" spans="1:65" s="2" customFormat="1" ht="14.45" customHeight="1">
      <c r="A246" s="30"/>
      <c r="B246" s="135"/>
      <c r="C246" s="136" t="s">
        <v>363</v>
      </c>
      <c r="D246" s="136" t="s">
        <v>140</v>
      </c>
      <c r="E246" s="137" t="s">
        <v>518</v>
      </c>
      <c r="F246" s="138" t="s">
        <v>519</v>
      </c>
      <c r="G246" s="139" t="s">
        <v>159</v>
      </c>
      <c r="H246" s="140">
        <v>38.18</v>
      </c>
      <c r="I246" s="141"/>
      <c r="J246" s="141">
        <f>ROUND(I246*H246,2)</f>
        <v>0</v>
      </c>
      <c r="K246" s="138" t="s">
        <v>144</v>
      </c>
      <c r="L246" s="31"/>
      <c r="M246" s="142" t="s">
        <v>3</v>
      </c>
      <c r="N246" s="143" t="s">
        <v>40</v>
      </c>
      <c r="O246" s="144">
        <v>5.5E-2</v>
      </c>
      <c r="P246" s="144">
        <f>O246*H246</f>
        <v>2.0998999999999999</v>
      </c>
      <c r="Q246" s="144">
        <v>0</v>
      </c>
      <c r="R246" s="144">
        <f>Q246*H246</f>
        <v>0</v>
      </c>
      <c r="S246" s="144">
        <v>0</v>
      </c>
      <c r="T246" s="145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46" t="s">
        <v>145</v>
      </c>
      <c r="AT246" s="146" t="s">
        <v>140</v>
      </c>
      <c r="AU246" s="146" t="s">
        <v>146</v>
      </c>
      <c r="AY246" s="18" t="s">
        <v>136</v>
      </c>
      <c r="BE246" s="147">
        <f>IF(N246="základní",J246,0)</f>
        <v>0</v>
      </c>
      <c r="BF246" s="147">
        <f>IF(N246="snížená",J246,0)</f>
        <v>0</v>
      </c>
      <c r="BG246" s="147">
        <f>IF(N246="zákl. přenesená",J246,0)</f>
        <v>0</v>
      </c>
      <c r="BH246" s="147">
        <f>IF(N246="sníž. přenesená",J246,0)</f>
        <v>0</v>
      </c>
      <c r="BI246" s="147">
        <f>IF(N246="nulová",J246,0)</f>
        <v>0</v>
      </c>
      <c r="BJ246" s="18" t="s">
        <v>77</v>
      </c>
      <c r="BK246" s="147">
        <f>ROUND(I246*H246,2)</f>
        <v>0</v>
      </c>
      <c r="BL246" s="18" t="s">
        <v>145</v>
      </c>
      <c r="BM246" s="146" t="s">
        <v>520</v>
      </c>
    </row>
    <row r="247" spans="1:65" s="14" customFormat="1">
      <c r="B247" s="155"/>
      <c r="D247" s="149" t="s">
        <v>148</v>
      </c>
      <c r="E247" s="156" t="s">
        <v>3</v>
      </c>
      <c r="F247" s="157" t="s">
        <v>843</v>
      </c>
      <c r="H247" s="158">
        <v>38.18</v>
      </c>
      <c r="L247" s="155"/>
      <c r="M247" s="159"/>
      <c r="N247" s="160"/>
      <c r="O247" s="160"/>
      <c r="P247" s="160"/>
      <c r="Q247" s="160"/>
      <c r="R247" s="160"/>
      <c r="S247" s="160"/>
      <c r="T247" s="161"/>
      <c r="AT247" s="156" t="s">
        <v>148</v>
      </c>
      <c r="AU247" s="156" t="s">
        <v>146</v>
      </c>
      <c r="AV247" s="14" t="s">
        <v>79</v>
      </c>
      <c r="AW247" s="14" t="s">
        <v>31</v>
      </c>
      <c r="AX247" s="14" t="s">
        <v>69</v>
      </c>
      <c r="AY247" s="156" t="s">
        <v>136</v>
      </c>
    </row>
    <row r="248" spans="1:65" s="15" customFormat="1">
      <c r="B248" s="162"/>
      <c r="D248" s="149" t="s">
        <v>148</v>
      </c>
      <c r="E248" s="163" t="s">
        <v>3</v>
      </c>
      <c r="F248" s="164" t="s">
        <v>151</v>
      </c>
      <c r="H248" s="165">
        <v>38.18</v>
      </c>
      <c r="L248" s="162"/>
      <c r="M248" s="166"/>
      <c r="N248" s="167"/>
      <c r="O248" s="167"/>
      <c r="P248" s="167"/>
      <c r="Q248" s="167"/>
      <c r="R248" s="167"/>
      <c r="S248" s="167"/>
      <c r="T248" s="168"/>
      <c r="AT248" s="163" t="s">
        <v>148</v>
      </c>
      <c r="AU248" s="163" t="s">
        <v>146</v>
      </c>
      <c r="AV248" s="15" t="s">
        <v>145</v>
      </c>
      <c r="AW248" s="15" t="s">
        <v>31</v>
      </c>
      <c r="AX248" s="15" t="s">
        <v>77</v>
      </c>
      <c r="AY248" s="163" t="s">
        <v>136</v>
      </c>
    </row>
    <row r="249" spans="1:65" s="2" customFormat="1" ht="24.2" customHeight="1">
      <c r="A249" s="30"/>
      <c r="B249" s="135"/>
      <c r="C249" s="136" t="s">
        <v>371</v>
      </c>
      <c r="D249" s="136" t="s">
        <v>140</v>
      </c>
      <c r="E249" s="137" t="s">
        <v>522</v>
      </c>
      <c r="F249" s="138" t="s">
        <v>523</v>
      </c>
      <c r="G249" s="139" t="s">
        <v>159</v>
      </c>
      <c r="H249" s="140">
        <v>38.18</v>
      </c>
      <c r="I249" s="141"/>
      <c r="J249" s="141">
        <f>ROUND(I249*H249,2)</f>
        <v>0</v>
      </c>
      <c r="K249" s="138" t="s">
        <v>144</v>
      </c>
      <c r="L249" s="31"/>
      <c r="M249" s="142" t="s">
        <v>3</v>
      </c>
      <c r="N249" s="143" t="s">
        <v>40</v>
      </c>
      <c r="O249" s="144">
        <v>0.124</v>
      </c>
      <c r="P249" s="144">
        <f>O249*H249</f>
        <v>4.7343200000000003</v>
      </c>
      <c r="Q249" s="144">
        <v>0</v>
      </c>
      <c r="R249" s="144">
        <f>Q249*H249</f>
        <v>0</v>
      </c>
      <c r="S249" s="144">
        <v>0</v>
      </c>
      <c r="T249" s="145">
        <f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46" t="s">
        <v>145</v>
      </c>
      <c r="AT249" s="146" t="s">
        <v>140</v>
      </c>
      <c r="AU249" s="146" t="s">
        <v>146</v>
      </c>
      <c r="AY249" s="18" t="s">
        <v>136</v>
      </c>
      <c r="BE249" s="147">
        <f>IF(N249="základní",J249,0)</f>
        <v>0</v>
      </c>
      <c r="BF249" s="147">
        <f>IF(N249="snížená",J249,0)</f>
        <v>0</v>
      </c>
      <c r="BG249" s="147">
        <f>IF(N249="zákl. přenesená",J249,0)</f>
        <v>0</v>
      </c>
      <c r="BH249" s="147">
        <f>IF(N249="sníž. přenesená",J249,0)</f>
        <v>0</v>
      </c>
      <c r="BI249" s="147">
        <f>IF(N249="nulová",J249,0)</f>
        <v>0</v>
      </c>
      <c r="BJ249" s="18" t="s">
        <v>77</v>
      </c>
      <c r="BK249" s="147">
        <f>ROUND(I249*H249,2)</f>
        <v>0</v>
      </c>
      <c r="BL249" s="18" t="s">
        <v>145</v>
      </c>
      <c r="BM249" s="146" t="s">
        <v>524</v>
      </c>
    </row>
    <row r="250" spans="1:65" s="14" customFormat="1">
      <c r="B250" s="155"/>
      <c r="D250" s="149" t="s">
        <v>148</v>
      </c>
      <c r="E250" s="156" t="s">
        <v>3</v>
      </c>
      <c r="F250" s="157" t="s">
        <v>843</v>
      </c>
      <c r="H250" s="158">
        <v>38.18</v>
      </c>
      <c r="L250" s="155"/>
      <c r="M250" s="159"/>
      <c r="N250" s="160"/>
      <c r="O250" s="160"/>
      <c r="P250" s="160"/>
      <c r="Q250" s="160"/>
      <c r="R250" s="160"/>
      <c r="S250" s="160"/>
      <c r="T250" s="161"/>
      <c r="AT250" s="156" t="s">
        <v>148</v>
      </c>
      <c r="AU250" s="156" t="s">
        <v>146</v>
      </c>
      <c r="AV250" s="14" t="s">
        <v>79</v>
      </c>
      <c r="AW250" s="14" t="s">
        <v>31</v>
      </c>
      <c r="AX250" s="14" t="s">
        <v>69</v>
      </c>
      <c r="AY250" s="156" t="s">
        <v>136</v>
      </c>
    </row>
    <row r="251" spans="1:65" s="15" customFormat="1">
      <c r="B251" s="162"/>
      <c r="D251" s="149" t="s">
        <v>148</v>
      </c>
      <c r="E251" s="163" t="s">
        <v>3</v>
      </c>
      <c r="F251" s="164" t="s">
        <v>151</v>
      </c>
      <c r="H251" s="165">
        <v>38.18</v>
      </c>
      <c r="L251" s="162"/>
      <c r="M251" s="166"/>
      <c r="N251" s="167"/>
      <c r="O251" s="167"/>
      <c r="P251" s="167"/>
      <c r="Q251" s="167"/>
      <c r="R251" s="167"/>
      <c r="S251" s="167"/>
      <c r="T251" s="168"/>
      <c r="AT251" s="163" t="s">
        <v>148</v>
      </c>
      <c r="AU251" s="163" t="s">
        <v>146</v>
      </c>
      <c r="AV251" s="15" t="s">
        <v>145</v>
      </c>
      <c r="AW251" s="15" t="s">
        <v>31</v>
      </c>
      <c r="AX251" s="15" t="s">
        <v>77</v>
      </c>
      <c r="AY251" s="163" t="s">
        <v>136</v>
      </c>
    </row>
    <row r="252" spans="1:65" s="2" customFormat="1" ht="14.45" customHeight="1">
      <c r="A252" s="30"/>
      <c r="B252" s="135"/>
      <c r="C252" s="136" t="s">
        <v>377</v>
      </c>
      <c r="D252" s="136" t="s">
        <v>140</v>
      </c>
      <c r="E252" s="137" t="s">
        <v>526</v>
      </c>
      <c r="F252" s="138" t="s">
        <v>527</v>
      </c>
      <c r="G252" s="139" t="s">
        <v>528</v>
      </c>
      <c r="H252" s="140">
        <v>1</v>
      </c>
      <c r="I252" s="141"/>
      <c r="J252" s="141">
        <f>ROUND(I252*H252,2)</f>
        <v>0</v>
      </c>
      <c r="K252" s="138" t="s">
        <v>3</v>
      </c>
      <c r="L252" s="31"/>
      <c r="M252" s="142" t="s">
        <v>3</v>
      </c>
      <c r="N252" s="143" t="s">
        <v>40</v>
      </c>
      <c r="O252" s="144">
        <v>5.5E-2</v>
      </c>
      <c r="P252" s="144">
        <f>O252*H252</f>
        <v>5.5E-2</v>
      </c>
      <c r="Q252" s="144">
        <v>0</v>
      </c>
      <c r="R252" s="144">
        <f>Q252*H252</f>
        <v>0</v>
      </c>
      <c r="S252" s="144">
        <v>0</v>
      </c>
      <c r="T252" s="145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46" t="s">
        <v>145</v>
      </c>
      <c r="AT252" s="146" t="s">
        <v>140</v>
      </c>
      <c r="AU252" s="146" t="s">
        <v>146</v>
      </c>
      <c r="AY252" s="18" t="s">
        <v>136</v>
      </c>
      <c r="BE252" s="147">
        <f>IF(N252="základní",J252,0)</f>
        <v>0</v>
      </c>
      <c r="BF252" s="147">
        <f>IF(N252="snížená",J252,0)</f>
        <v>0</v>
      </c>
      <c r="BG252" s="147">
        <f>IF(N252="zákl. přenesená",J252,0)</f>
        <v>0</v>
      </c>
      <c r="BH252" s="147">
        <f>IF(N252="sníž. přenesená",J252,0)</f>
        <v>0</v>
      </c>
      <c r="BI252" s="147">
        <f>IF(N252="nulová",J252,0)</f>
        <v>0</v>
      </c>
      <c r="BJ252" s="18" t="s">
        <v>77</v>
      </c>
      <c r="BK252" s="147">
        <f>ROUND(I252*H252,2)</f>
        <v>0</v>
      </c>
      <c r="BL252" s="18" t="s">
        <v>145</v>
      </c>
      <c r="BM252" s="146" t="s">
        <v>529</v>
      </c>
    </row>
    <row r="253" spans="1:65" s="2" customFormat="1" ht="29.25">
      <c r="A253" s="30"/>
      <c r="B253" s="31"/>
      <c r="C253" s="30"/>
      <c r="D253" s="149" t="s">
        <v>530</v>
      </c>
      <c r="E253" s="30"/>
      <c r="F253" s="185" t="s">
        <v>531</v>
      </c>
      <c r="G253" s="30"/>
      <c r="H253" s="30"/>
      <c r="I253" s="30"/>
      <c r="J253" s="30"/>
      <c r="K253" s="30"/>
      <c r="L253" s="31"/>
      <c r="M253" s="186"/>
      <c r="N253" s="187"/>
      <c r="O253" s="51"/>
      <c r="P253" s="51"/>
      <c r="Q253" s="51"/>
      <c r="R253" s="51"/>
      <c r="S253" s="51"/>
      <c r="T253" s="52"/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T253" s="18" t="s">
        <v>530</v>
      </c>
      <c r="AU253" s="18" t="s">
        <v>146</v>
      </c>
    </row>
    <row r="254" spans="1:65" s="14" customFormat="1">
      <c r="B254" s="155"/>
      <c r="D254" s="149" t="s">
        <v>148</v>
      </c>
      <c r="E254" s="156" t="s">
        <v>3</v>
      </c>
      <c r="F254" s="157" t="s">
        <v>77</v>
      </c>
      <c r="H254" s="158">
        <v>1</v>
      </c>
      <c r="L254" s="155"/>
      <c r="M254" s="159"/>
      <c r="N254" s="160"/>
      <c r="O254" s="160"/>
      <c r="P254" s="160"/>
      <c r="Q254" s="160"/>
      <c r="R254" s="160"/>
      <c r="S254" s="160"/>
      <c r="T254" s="161"/>
      <c r="AT254" s="156" t="s">
        <v>148</v>
      </c>
      <c r="AU254" s="156" t="s">
        <v>146</v>
      </c>
      <c r="AV254" s="14" t="s">
        <v>79</v>
      </c>
      <c r="AW254" s="14" t="s">
        <v>31</v>
      </c>
      <c r="AX254" s="14" t="s">
        <v>69</v>
      </c>
      <c r="AY254" s="156" t="s">
        <v>136</v>
      </c>
    </row>
    <row r="255" spans="1:65" s="15" customFormat="1">
      <c r="B255" s="162"/>
      <c r="D255" s="149" t="s">
        <v>148</v>
      </c>
      <c r="E255" s="163" t="s">
        <v>3</v>
      </c>
      <c r="F255" s="164" t="s">
        <v>151</v>
      </c>
      <c r="H255" s="165">
        <v>1</v>
      </c>
      <c r="L255" s="162"/>
      <c r="M255" s="166"/>
      <c r="N255" s="167"/>
      <c r="O255" s="167"/>
      <c r="P255" s="167"/>
      <c r="Q255" s="167"/>
      <c r="R255" s="167"/>
      <c r="S255" s="167"/>
      <c r="T255" s="168"/>
      <c r="AT255" s="163" t="s">
        <v>148</v>
      </c>
      <c r="AU255" s="163" t="s">
        <v>146</v>
      </c>
      <c r="AV255" s="15" t="s">
        <v>145</v>
      </c>
      <c r="AW255" s="15" t="s">
        <v>31</v>
      </c>
      <c r="AX255" s="15" t="s">
        <v>77</v>
      </c>
      <c r="AY255" s="163" t="s">
        <v>136</v>
      </c>
    </row>
    <row r="256" spans="1:65" s="2" customFormat="1" ht="24.2" customHeight="1">
      <c r="A256" s="30"/>
      <c r="B256" s="135"/>
      <c r="C256" s="136" t="s">
        <v>383</v>
      </c>
      <c r="D256" s="136" t="s">
        <v>140</v>
      </c>
      <c r="E256" s="137" t="s">
        <v>533</v>
      </c>
      <c r="F256" s="138" t="s">
        <v>534</v>
      </c>
      <c r="G256" s="139" t="s">
        <v>374</v>
      </c>
      <c r="H256" s="140">
        <v>2</v>
      </c>
      <c r="I256" s="141"/>
      <c r="J256" s="141">
        <f>ROUND(I256*H256,2)</f>
        <v>0</v>
      </c>
      <c r="K256" s="138" t="s">
        <v>144</v>
      </c>
      <c r="L256" s="31"/>
      <c r="M256" s="142" t="s">
        <v>3</v>
      </c>
      <c r="N256" s="143" t="s">
        <v>40</v>
      </c>
      <c r="O256" s="144">
        <v>10.3</v>
      </c>
      <c r="P256" s="144">
        <f>O256*H256</f>
        <v>20.6</v>
      </c>
      <c r="Q256" s="144">
        <v>0.45937</v>
      </c>
      <c r="R256" s="144">
        <f>Q256*H256</f>
        <v>0.91874</v>
      </c>
      <c r="S256" s="144">
        <v>0</v>
      </c>
      <c r="T256" s="145">
        <f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46" t="s">
        <v>145</v>
      </c>
      <c r="AT256" s="146" t="s">
        <v>140</v>
      </c>
      <c r="AU256" s="146" t="s">
        <v>146</v>
      </c>
      <c r="AY256" s="18" t="s">
        <v>136</v>
      </c>
      <c r="BE256" s="147">
        <f>IF(N256="základní",J256,0)</f>
        <v>0</v>
      </c>
      <c r="BF256" s="147">
        <f>IF(N256="snížená",J256,0)</f>
        <v>0</v>
      </c>
      <c r="BG256" s="147">
        <f>IF(N256="zákl. přenesená",J256,0)</f>
        <v>0</v>
      </c>
      <c r="BH256" s="147">
        <f>IF(N256="sníž. přenesená",J256,0)</f>
        <v>0</v>
      </c>
      <c r="BI256" s="147">
        <f>IF(N256="nulová",J256,0)</f>
        <v>0</v>
      </c>
      <c r="BJ256" s="18" t="s">
        <v>77</v>
      </c>
      <c r="BK256" s="147">
        <f>ROUND(I256*H256,2)</f>
        <v>0</v>
      </c>
      <c r="BL256" s="18" t="s">
        <v>145</v>
      </c>
      <c r="BM256" s="146" t="s">
        <v>535</v>
      </c>
    </row>
    <row r="257" spans="1:65" s="14" customFormat="1">
      <c r="B257" s="155"/>
      <c r="D257" s="149" t="s">
        <v>148</v>
      </c>
      <c r="E257" s="156" t="s">
        <v>3</v>
      </c>
      <c r="F257" s="157" t="s">
        <v>79</v>
      </c>
      <c r="H257" s="158">
        <v>2</v>
      </c>
      <c r="L257" s="155"/>
      <c r="M257" s="159"/>
      <c r="N257" s="160"/>
      <c r="O257" s="160"/>
      <c r="P257" s="160"/>
      <c r="Q257" s="160"/>
      <c r="R257" s="160"/>
      <c r="S257" s="160"/>
      <c r="T257" s="161"/>
      <c r="AT257" s="156" t="s">
        <v>148</v>
      </c>
      <c r="AU257" s="156" t="s">
        <v>146</v>
      </c>
      <c r="AV257" s="14" t="s">
        <v>79</v>
      </c>
      <c r="AW257" s="14" t="s">
        <v>31</v>
      </c>
      <c r="AX257" s="14" t="s">
        <v>69</v>
      </c>
      <c r="AY257" s="156" t="s">
        <v>136</v>
      </c>
    </row>
    <row r="258" spans="1:65" s="15" customFormat="1">
      <c r="B258" s="162"/>
      <c r="D258" s="149" t="s">
        <v>148</v>
      </c>
      <c r="E258" s="163" t="s">
        <v>3</v>
      </c>
      <c r="F258" s="164" t="s">
        <v>151</v>
      </c>
      <c r="H258" s="165">
        <v>2</v>
      </c>
      <c r="L258" s="162"/>
      <c r="M258" s="166"/>
      <c r="N258" s="167"/>
      <c r="O258" s="167"/>
      <c r="P258" s="167"/>
      <c r="Q258" s="167"/>
      <c r="R258" s="167"/>
      <c r="S258" s="167"/>
      <c r="T258" s="168"/>
      <c r="AT258" s="163" t="s">
        <v>148</v>
      </c>
      <c r="AU258" s="163" t="s">
        <v>146</v>
      </c>
      <c r="AV258" s="15" t="s">
        <v>145</v>
      </c>
      <c r="AW258" s="15" t="s">
        <v>31</v>
      </c>
      <c r="AX258" s="15" t="s">
        <v>77</v>
      </c>
      <c r="AY258" s="163" t="s">
        <v>136</v>
      </c>
    </row>
    <row r="259" spans="1:65" s="2" customFormat="1" ht="14.45" customHeight="1">
      <c r="A259" s="30"/>
      <c r="B259" s="135"/>
      <c r="C259" s="136" t="s">
        <v>388</v>
      </c>
      <c r="D259" s="136" t="s">
        <v>140</v>
      </c>
      <c r="E259" s="137" t="s">
        <v>576</v>
      </c>
      <c r="F259" s="138" t="s">
        <v>577</v>
      </c>
      <c r="G259" s="139" t="s">
        <v>159</v>
      </c>
      <c r="H259" s="140">
        <v>38.18</v>
      </c>
      <c r="I259" s="141"/>
      <c r="J259" s="141">
        <f>ROUND(I259*H259,2)</f>
        <v>0</v>
      </c>
      <c r="K259" s="138" t="s">
        <v>144</v>
      </c>
      <c r="L259" s="31"/>
      <c r="M259" s="142" t="s">
        <v>3</v>
      </c>
      <c r="N259" s="143" t="s">
        <v>40</v>
      </c>
      <c r="O259" s="144">
        <v>5.3999999999999999E-2</v>
      </c>
      <c r="P259" s="144">
        <f>O259*H259</f>
        <v>2.0617199999999998</v>
      </c>
      <c r="Q259" s="144">
        <v>1.9000000000000001E-4</v>
      </c>
      <c r="R259" s="144">
        <f>Q259*H259</f>
        <v>7.2542000000000006E-3</v>
      </c>
      <c r="S259" s="144">
        <v>0</v>
      </c>
      <c r="T259" s="145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46" t="s">
        <v>145</v>
      </c>
      <c r="AT259" s="146" t="s">
        <v>140</v>
      </c>
      <c r="AU259" s="146" t="s">
        <v>146</v>
      </c>
      <c r="AY259" s="18" t="s">
        <v>136</v>
      </c>
      <c r="BE259" s="147">
        <f>IF(N259="základní",J259,0)</f>
        <v>0</v>
      </c>
      <c r="BF259" s="147">
        <f>IF(N259="snížená",J259,0)</f>
        <v>0</v>
      </c>
      <c r="BG259" s="147">
        <f>IF(N259="zákl. přenesená",J259,0)</f>
        <v>0</v>
      </c>
      <c r="BH259" s="147">
        <f>IF(N259="sníž. přenesená",J259,0)</f>
        <v>0</v>
      </c>
      <c r="BI259" s="147">
        <f>IF(N259="nulová",J259,0)</f>
        <v>0</v>
      </c>
      <c r="BJ259" s="18" t="s">
        <v>77</v>
      </c>
      <c r="BK259" s="147">
        <f>ROUND(I259*H259,2)</f>
        <v>0</v>
      </c>
      <c r="BL259" s="18" t="s">
        <v>145</v>
      </c>
      <c r="BM259" s="146" t="s">
        <v>578</v>
      </c>
    </row>
    <row r="260" spans="1:65" s="14" customFormat="1">
      <c r="B260" s="155"/>
      <c r="D260" s="149" t="s">
        <v>148</v>
      </c>
      <c r="E260" s="156" t="s">
        <v>3</v>
      </c>
      <c r="F260" s="157" t="s">
        <v>843</v>
      </c>
      <c r="H260" s="158">
        <v>38.18</v>
      </c>
      <c r="L260" s="155"/>
      <c r="M260" s="159"/>
      <c r="N260" s="160"/>
      <c r="O260" s="160"/>
      <c r="P260" s="160"/>
      <c r="Q260" s="160"/>
      <c r="R260" s="160"/>
      <c r="S260" s="160"/>
      <c r="T260" s="161"/>
      <c r="AT260" s="156" t="s">
        <v>148</v>
      </c>
      <c r="AU260" s="156" t="s">
        <v>146</v>
      </c>
      <c r="AV260" s="14" t="s">
        <v>79</v>
      </c>
      <c r="AW260" s="14" t="s">
        <v>31</v>
      </c>
      <c r="AX260" s="14" t="s">
        <v>69</v>
      </c>
      <c r="AY260" s="156" t="s">
        <v>136</v>
      </c>
    </row>
    <row r="261" spans="1:65" s="15" customFormat="1">
      <c r="B261" s="162"/>
      <c r="D261" s="149" t="s">
        <v>148</v>
      </c>
      <c r="E261" s="163" t="s">
        <v>3</v>
      </c>
      <c r="F261" s="164" t="s">
        <v>151</v>
      </c>
      <c r="H261" s="165">
        <v>38.18</v>
      </c>
      <c r="L261" s="162"/>
      <c r="M261" s="166"/>
      <c r="N261" s="167"/>
      <c r="O261" s="167"/>
      <c r="P261" s="167"/>
      <c r="Q261" s="167"/>
      <c r="R261" s="167"/>
      <c r="S261" s="167"/>
      <c r="T261" s="168"/>
      <c r="AT261" s="163" t="s">
        <v>148</v>
      </c>
      <c r="AU261" s="163" t="s">
        <v>146</v>
      </c>
      <c r="AV261" s="15" t="s">
        <v>145</v>
      </c>
      <c r="AW261" s="15" t="s">
        <v>31</v>
      </c>
      <c r="AX261" s="15" t="s">
        <v>77</v>
      </c>
      <c r="AY261" s="163" t="s">
        <v>136</v>
      </c>
    </row>
    <row r="262" spans="1:65" s="2" customFormat="1" ht="24.2" customHeight="1">
      <c r="A262" s="30"/>
      <c r="B262" s="135"/>
      <c r="C262" s="136" t="s">
        <v>393</v>
      </c>
      <c r="D262" s="136" t="s">
        <v>140</v>
      </c>
      <c r="E262" s="137" t="s">
        <v>582</v>
      </c>
      <c r="F262" s="138" t="s">
        <v>583</v>
      </c>
      <c r="G262" s="139" t="s">
        <v>528</v>
      </c>
      <c r="H262" s="140">
        <v>1</v>
      </c>
      <c r="I262" s="141"/>
      <c r="J262" s="141">
        <f>ROUND(I262*H262,2)</f>
        <v>0</v>
      </c>
      <c r="K262" s="138" t="s">
        <v>3</v>
      </c>
      <c r="L262" s="31"/>
      <c r="M262" s="142" t="s">
        <v>3</v>
      </c>
      <c r="N262" s="143" t="s">
        <v>40</v>
      </c>
      <c r="O262" s="144">
        <v>6.0999999999999999E-2</v>
      </c>
      <c r="P262" s="144">
        <f>O262*H262</f>
        <v>6.0999999999999999E-2</v>
      </c>
      <c r="Q262" s="144">
        <v>0</v>
      </c>
      <c r="R262" s="144">
        <f>Q262*H262</f>
        <v>0</v>
      </c>
      <c r="S262" s="144">
        <v>0</v>
      </c>
      <c r="T262" s="145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46" t="s">
        <v>145</v>
      </c>
      <c r="AT262" s="146" t="s">
        <v>140</v>
      </c>
      <c r="AU262" s="146" t="s">
        <v>146</v>
      </c>
      <c r="AY262" s="18" t="s">
        <v>136</v>
      </c>
      <c r="BE262" s="147">
        <f>IF(N262="základní",J262,0)</f>
        <v>0</v>
      </c>
      <c r="BF262" s="147">
        <f>IF(N262="snížená",J262,0)</f>
        <v>0</v>
      </c>
      <c r="BG262" s="147">
        <f>IF(N262="zákl. přenesená",J262,0)</f>
        <v>0</v>
      </c>
      <c r="BH262" s="147">
        <f>IF(N262="sníž. přenesená",J262,0)</f>
        <v>0</v>
      </c>
      <c r="BI262" s="147">
        <f>IF(N262="nulová",J262,0)</f>
        <v>0</v>
      </c>
      <c r="BJ262" s="18" t="s">
        <v>77</v>
      </c>
      <c r="BK262" s="147">
        <f>ROUND(I262*H262,2)</f>
        <v>0</v>
      </c>
      <c r="BL262" s="18" t="s">
        <v>145</v>
      </c>
      <c r="BM262" s="146" t="s">
        <v>584</v>
      </c>
    </row>
    <row r="263" spans="1:65" s="14" customFormat="1">
      <c r="B263" s="155"/>
      <c r="D263" s="149" t="s">
        <v>148</v>
      </c>
      <c r="E263" s="156" t="s">
        <v>3</v>
      </c>
      <c r="F263" s="157" t="s">
        <v>77</v>
      </c>
      <c r="H263" s="158">
        <v>1</v>
      </c>
      <c r="L263" s="155"/>
      <c r="M263" s="159"/>
      <c r="N263" s="160"/>
      <c r="O263" s="160"/>
      <c r="P263" s="160"/>
      <c r="Q263" s="160"/>
      <c r="R263" s="160"/>
      <c r="S263" s="160"/>
      <c r="T263" s="161"/>
      <c r="AT263" s="156" t="s">
        <v>148</v>
      </c>
      <c r="AU263" s="156" t="s">
        <v>146</v>
      </c>
      <c r="AV263" s="14" t="s">
        <v>79</v>
      </c>
      <c r="AW263" s="14" t="s">
        <v>31</v>
      </c>
      <c r="AX263" s="14" t="s">
        <v>69</v>
      </c>
      <c r="AY263" s="156" t="s">
        <v>136</v>
      </c>
    </row>
    <row r="264" spans="1:65" s="15" customFormat="1">
      <c r="B264" s="162"/>
      <c r="D264" s="149" t="s">
        <v>148</v>
      </c>
      <c r="E264" s="163" t="s">
        <v>3</v>
      </c>
      <c r="F264" s="164" t="s">
        <v>151</v>
      </c>
      <c r="H264" s="165">
        <v>1</v>
      </c>
      <c r="L264" s="162"/>
      <c r="M264" s="166"/>
      <c r="N264" s="167"/>
      <c r="O264" s="167"/>
      <c r="P264" s="167"/>
      <c r="Q264" s="167"/>
      <c r="R264" s="167"/>
      <c r="S264" s="167"/>
      <c r="T264" s="168"/>
      <c r="AT264" s="163" t="s">
        <v>148</v>
      </c>
      <c r="AU264" s="163" t="s">
        <v>146</v>
      </c>
      <c r="AV264" s="15" t="s">
        <v>145</v>
      </c>
      <c r="AW264" s="15" t="s">
        <v>31</v>
      </c>
      <c r="AX264" s="15" t="s">
        <v>77</v>
      </c>
      <c r="AY264" s="163" t="s">
        <v>136</v>
      </c>
    </row>
    <row r="265" spans="1:65" s="2" customFormat="1" ht="14.45" customHeight="1">
      <c r="A265" s="30"/>
      <c r="B265" s="135"/>
      <c r="C265" s="136" t="s">
        <v>400</v>
      </c>
      <c r="D265" s="136" t="s">
        <v>140</v>
      </c>
      <c r="E265" s="137" t="s">
        <v>586</v>
      </c>
      <c r="F265" s="138" t="s">
        <v>587</v>
      </c>
      <c r="G265" s="139" t="s">
        <v>159</v>
      </c>
      <c r="H265" s="140">
        <v>38.18</v>
      </c>
      <c r="I265" s="141"/>
      <c r="J265" s="141">
        <f>ROUND(I265*H265,2)</f>
        <v>0</v>
      </c>
      <c r="K265" s="138" t="s">
        <v>144</v>
      </c>
      <c r="L265" s="31"/>
      <c r="M265" s="142" t="s">
        <v>3</v>
      </c>
      <c r="N265" s="143" t="s">
        <v>40</v>
      </c>
      <c r="O265" s="144">
        <v>2.5000000000000001E-2</v>
      </c>
      <c r="P265" s="144">
        <f>O265*H265</f>
        <v>0.95450000000000002</v>
      </c>
      <c r="Q265" s="144">
        <v>9.0000000000000006E-5</v>
      </c>
      <c r="R265" s="144">
        <f>Q265*H265</f>
        <v>3.4362000000000004E-3</v>
      </c>
      <c r="S265" s="144">
        <v>0</v>
      </c>
      <c r="T265" s="145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46" t="s">
        <v>145</v>
      </c>
      <c r="AT265" s="146" t="s">
        <v>140</v>
      </c>
      <c r="AU265" s="146" t="s">
        <v>146</v>
      </c>
      <c r="AY265" s="18" t="s">
        <v>136</v>
      </c>
      <c r="BE265" s="147">
        <f>IF(N265="základní",J265,0)</f>
        <v>0</v>
      </c>
      <c r="BF265" s="147">
        <f>IF(N265="snížená",J265,0)</f>
        <v>0</v>
      </c>
      <c r="BG265" s="147">
        <f>IF(N265="zákl. přenesená",J265,0)</f>
        <v>0</v>
      </c>
      <c r="BH265" s="147">
        <f>IF(N265="sníž. přenesená",J265,0)</f>
        <v>0</v>
      </c>
      <c r="BI265" s="147">
        <f>IF(N265="nulová",J265,0)</f>
        <v>0</v>
      </c>
      <c r="BJ265" s="18" t="s">
        <v>77</v>
      </c>
      <c r="BK265" s="147">
        <f>ROUND(I265*H265,2)</f>
        <v>0</v>
      </c>
      <c r="BL265" s="18" t="s">
        <v>145</v>
      </c>
      <c r="BM265" s="146" t="s">
        <v>588</v>
      </c>
    </row>
    <row r="266" spans="1:65" s="14" customFormat="1">
      <c r="B266" s="155"/>
      <c r="D266" s="149" t="s">
        <v>148</v>
      </c>
      <c r="E266" s="156" t="s">
        <v>3</v>
      </c>
      <c r="F266" s="157" t="s">
        <v>843</v>
      </c>
      <c r="H266" s="158">
        <v>38.18</v>
      </c>
      <c r="L266" s="155"/>
      <c r="M266" s="159"/>
      <c r="N266" s="160"/>
      <c r="O266" s="160"/>
      <c r="P266" s="160"/>
      <c r="Q266" s="160"/>
      <c r="R266" s="160"/>
      <c r="S266" s="160"/>
      <c r="T266" s="161"/>
      <c r="AT266" s="156" t="s">
        <v>148</v>
      </c>
      <c r="AU266" s="156" t="s">
        <v>146</v>
      </c>
      <c r="AV266" s="14" t="s">
        <v>79</v>
      </c>
      <c r="AW266" s="14" t="s">
        <v>31</v>
      </c>
      <c r="AX266" s="14" t="s">
        <v>69</v>
      </c>
      <c r="AY266" s="156" t="s">
        <v>136</v>
      </c>
    </row>
    <row r="267" spans="1:65" s="15" customFormat="1">
      <c r="B267" s="162"/>
      <c r="D267" s="149" t="s">
        <v>148</v>
      </c>
      <c r="E267" s="163" t="s">
        <v>3</v>
      </c>
      <c r="F267" s="164" t="s">
        <v>151</v>
      </c>
      <c r="H267" s="165">
        <v>38.18</v>
      </c>
      <c r="L267" s="162"/>
      <c r="M267" s="166"/>
      <c r="N267" s="167"/>
      <c r="O267" s="167"/>
      <c r="P267" s="167"/>
      <c r="Q267" s="167"/>
      <c r="R267" s="167"/>
      <c r="S267" s="167"/>
      <c r="T267" s="168"/>
      <c r="AT267" s="163" t="s">
        <v>148</v>
      </c>
      <c r="AU267" s="163" t="s">
        <v>146</v>
      </c>
      <c r="AV267" s="15" t="s">
        <v>145</v>
      </c>
      <c r="AW267" s="15" t="s">
        <v>31</v>
      </c>
      <c r="AX267" s="15" t="s">
        <v>77</v>
      </c>
      <c r="AY267" s="163" t="s">
        <v>136</v>
      </c>
    </row>
    <row r="268" spans="1:65" s="2" customFormat="1" ht="24.2" customHeight="1">
      <c r="A268" s="30"/>
      <c r="B268" s="135"/>
      <c r="C268" s="136" t="s">
        <v>405</v>
      </c>
      <c r="D268" s="136" t="s">
        <v>140</v>
      </c>
      <c r="E268" s="137" t="s">
        <v>844</v>
      </c>
      <c r="F268" s="138" t="s">
        <v>845</v>
      </c>
      <c r="G268" s="139" t="s">
        <v>159</v>
      </c>
      <c r="H268" s="140">
        <v>38.18</v>
      </c>
      <c r="I268" s="141"/>
      <c r="J268" s="141">
        <f>ROUND(I268*H268,2)</f>
        <v>0</v>
      </c>
      <c r="K268" s="138" t="s">
        <v>3</v>
      </c>
      <c r="L268" s="31"/>
      <c r="M268" s="142" t="s">
        <v>3</v>
      </c>
      <c r="N268" s="143" t="s">
        <v>40</v>
      </c>
      <c r="O268" s="144">
        <v>0</v>
      </c>
      <c r="P268" s="144">
        <f>O268*H268</f>
        <v>0</v>
      </c>
      <c r="Q268" s="144">
        <v>0</v>
      </c>
      <c r="R268" s="144">
        <f>Q268*H268</f>
        <v>0</v>
      </c>
      <c r="S268" s="144">
        <v>0</v>
      </c>
      <c r="T268" s="145">
        <f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46" t="s">
        <v>145</v>
      </c>
      <c r="AT268" s="146" t="s">
        <v>140</v>
      </c>
      <c r="AU268" s="146" t="s">
        <v>146</v>
      </c>
      <c r="AY268" s="18" t="s">
        <v>136</v>
      </c>
      <c r="BE268" s="147">
        <f>IF(N268="základní",J268,0)</f>
        <v>0</v>
      </c>
      <c r="BF268" s="147">
        <f>IF(N268="snížená",J268,0)</f>
        <v>0</v>
      </c>
      <c r="BG268" s="147">
        <f>IF(N268="zákl. přenesená",J268,0)</f>
        <v>0</v>
      </c>
      <c r="BH268" s="147">
        <f>IF(N268="sníž. přenesená",J268,0)</f>
        <v>0</v>
      </c>
      <c r="BI268" s="147">
        <f>IF(N268="nulová",J268,0)</f>
        <v>0</v>
      </c>
      <c r="BJ268" s="18" t="s">
        <v>77</v>
      </c>
      <c r="BK268" s="147">
        <f>ROUND(I268*H268,2)</f>
        <v>0</v>
      </c>
      <c r="BL268" s="18" t="s">
        <v>145</v>
      </c>
      <c r="BM268" s="146" t="s">
        <v>846</v>
      </c>
    </row>
    <row r="269" spans="1:65" s="14" customFormat="1">
      <c r="B269" s="155"/>
      <c r="D269" s="149" t="s">
        <v>148</v>
      </c>
      <c r="E269" s="156" t="s">
        <v>3</v>
      </c>
      <c r="F269" s="157" t="s">
        <v>847</v>
      </c>
      <c r="H269" s="158">
        <v>38.18</v>
      </c>
      <c r="L269" s="155"/>
      <c r="M269" s="159"/>
      <c r="N269" s="160"/>
      <c r="O269" s="160"/>
      <c r="P269" s="160"/>
      <c r="Q269" s="160"/>
      <c r="R269" s="160"/>
      <c r="S269" s="160"/>
      <c r="T269" s="161"/>
      <c r="AT269" s="156" t="s">
        <v>148</v>
      </c>
      <c r="AU269" s="156" t="s">
        <v>146</v>
      </c>
      <c r="AV269" s="14" t="s">
        <v>79</v>
      </c>
      <c r="AW269" s="14" t="s">
        <v>31</v>
      </c>
      <c r="AX269" s="14" t="s">
        <v>69</v>
      </c>
      <c r="AY269" s="156" t="s">
        <v>136</v>
      </c>
    </row>
    <row r="270" spans="1:65" s="15" customFormat="1">
      <c r="B270" s="162"/>
      <c r="D270" s="149" t="s">
        <v>148</v>
      </c>
      <c r="E270" s="163" t="s">
        <v>3</v>
      </c>
      <c r="F270" s="164" t="s">
        <v>151</v>
      </c>
      <c r="H270" s="165">
        <v>38.18</v>
      </c>
      <c r="L270" s="162"/>
      <c r="M270" s="166"/>
      <c r="N270" s="167"/>
      <c r="O270" s="167"/>
      <c r="P270" s="167"/>
      <c r="Q270" s="167"/>
      <c r="R270" s="167"/>
      <c r="S270" s="167"/>
      <c r="T270" s="168"/>
      <c r="AT270" s="163" t="s">
        <v>148</v>
      </c>
      <c r="AU270" s="163" t="s">
        <v>146</v>
      </c>
      <c r="AV270" s="15" t="s">
        <v>145</v>
      </c>
      <c r="AW270" s="15" t="s">
        <v>31</v>
      </c>
      <c r="AX270" s="15" t="s">
        <v>77</v>
      </c>
      <c r="AY270" s="163" t="s">
        <v>136</v>
      </c>
    </row>
    <row r="271" spans="1:65" s="12" customFormat="1" ht="22.9" customHeight="1">
      <c r="B271" s="123"/>
      <c r="D271" s="124" t="s">
        <v>68</v>
      </c>
      <c r="E271" s="133" t="s">
        <v>707</v>
      </c>
      <c r="F271" s="133" t="s">
        <v>727</v>
      </c>
      <c r="J271" s="134">
        <f>BK271</f>
        <v>0</v>
      </c>
      <c r="L271" s="123"/>
      <c r="M271" s="127"/>
      <c r="N271" s="128"/>
      <c r="O271" s="128"/>
      <c r="P271" s="129">
        <f>SUM(P272:P282)</f>
        <v>2.5374400000000001</v>
      </c>
      <c r="Q271" s="128"/>
      <c r="R271" s="129">
        <f>SUM(R272:R282)</f>
        <v>0</v>
      </c>
      <c r="S271" s="128"/>
      <c r="T271" s="130">
        <f>SUM(T272:T282)</f>
        <v>0</v>
      </c>
      <c r="AR271" s="124" t="s">
        <v>77</v>
      </c>
      <c r="AT271" s="131" t="s">
        <v>68</v>
      </c>
      <c r="AU271" s="131" t="s">
        <v>77</v>
      </c>
      <c r="AY271" s="124" t="s">
        <v>136</v>
      </c>
      <c r="BK271" s="132">
        <f>SUM(BK272:BK282)</f>
        <v>0</v>
      </c>
    </row>
    <row r="272" spans="1:65" s="2" customFormat="1" ht="24.2" customHeight="1">
      <c r="A272" s="30"/>
      <c r="B272" s="135"/>
      <c r="C272" s="136" t="s">
        <v>409</v>
      </c>
      <c r="D272" s="136" t="s">
        <v>140</v>
      </c>
      <c r="E272" s="137" t="s">
        <v>729</v>
      </c>
      <c r="F272" s="138" t="s">
        <v>730</v>
      </c>
      <c r="G272" s="139" t="s">
        <v>300</v>
      </c>
      <c r="H272" s="140">
        <v>1.68</v>
      </c>
      <c r="I272" s="141"/>
      <c r="J272" s="141">
        <f>ROUND(I272*H272,2)</f>
        <v>0</v>
      </c>
      <c r="K272" s="138" t="s">
        <v>144</v>
      </c>
      <c r="L272" s="31"/>
      <c r="M272" s="142" t="s">
        <v>3</v>
      </c>
      <c r="N272" s="143" t="s">
        <v>40</v>
      </c>
      <c r="O272" s="144">
        <v>0.125</v>
      </c>
      <c r="P272" s="144">
        <f>O272*H272</f>
        <v>0.21</v>
      </c>
      <c r="Q272" s="144">
        <v>0</v>
      </c>
      <c r="R272" s="144">
        <f>Q272*H272</f>
        <v>0</v>
      </c>
      <c r="S272" s="144">
        <v>0</v>
      </c>
      <c r="T272" s="145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46" t="s">
        <v>145</v>
      </c>
      <c r="AT272" s="146" t="s">
        <v>140</v>
      </c>
      <c r="AU272" s="146" t="s">
        <v>79</v>
      </c>
      <c r="AY272" s="18" t="s">
        <v>136</v>
      </c>
      <c r="BE272" s="147">
        <f>IF(N272="základní",J272,0)</f>
        <v>0</v>
      </c>
      <c r="BF272" s="147">
        <f>IF(N272="snížená",J272,0)</f>
        <v>0</v>
      </c>
      <c r="BG272" s="147">
        <f>IF(N272="zákl. přenesená",J272,0)</f>
        <v>0</v>
      </c>
      <c r="BH272" s="147">
        <f>IF(N272="sníž. přenesená",J272,0)</f>
        <v>0</v>
      </c>
      <c r="BI272" s="147">
        <f>IF(N272="nulová",J272,0)</f>
        <v>0</v>
      </c>
      <c r="BJ272" s="18" t="s">
        <v>77</v>
      </c>
      <c r="BK272" s="147">
        <f>ROUND(I272*H272,2)</f>
        <v>0</v>
      </c>
      <c r="BL272" s="18" t="s">
        <v>145</v>
      </c>
      <c r="BM272" s="146" t="s">
        <v>731</v>
      </c>
    </row>
    <row r="273" spans="1:65" s="14" customFormat="1">
      <c r="B273" s="155"/>
      <c r="D273" s="149" t="s">
        <v>148</v>
      </c>
      <c r="E273" s="156" t="s">
        <v>3</v>
      </c>
      <c r="F273" s="157" t="s">
        <v>848</v>
      </c>
      <c r="H273" s="158">
        <v>13.859</v>
      </c>
      <c r="L273" s="155"/>
      <c r="M273" s="159"/>
      <c r="N273" s="160"/>
      <c r="O273" s="160"/>
      <c r="P273" s="160"/>
      <c r="Q273" s="160"/>
      <c r="R273" s="160"/>
      <c r="S273" s="160"/>
      <c r="T273" s="161"/>
      <c r="AT273" s="156" t="s">
        <v>148</v>
      </c>
      <c r="AU273" s="156" t="s">
        <v>79</v>
      </c>
      <c r="AV273" s="14" t="s">
        <v>79</v>
      </c>
      <c r="AW273" s="14" t="s">
        <v>31</v>
      </c>
      <c r="AX273" s="14" t="s">
        <v>69</v>
      </c>
      <c r="AY273" s="156" t="s">
        <v>136</v>
      </c>
    </row>
    <row r="274" spans="1:65" s="14" customFormat="1">
      <c r="B274" s="155"/>
      <c r="D274" s="149" t="s">
        <v>148</v>
      </c>
      <c r="E274" s="156" t="s">
        <v>3</v>
      </c>
      <c r="F274" s="157" t="s">
        <v>849</v>
      </c>
      <c r="H274" s="158">
        <v>-12.179</v>
      </c>
      <c r="L274" s="155"/>
      <c r="M274" s="159"/>
      <c r="N274" s="160"/>
      <c r="O274" s="160"/>
      <c r="P274" s="160"/>
      <c r="Q274" s="160"/>
      <c r="R274" s="160"/>
      <c r="S274" s="160"/>
      <c r="T274" s="161"/>
      <c r="AT274" s="156" t="s">
        <v>148</v>
      </c>
      <c r="AU274" s="156" t="s">
        <v>79</v>
      </c>
      <c r="AV274" s="14" t="s">
        <v>79</v>
      </c>
      <c r="AW274" s="14" t="s">
        <v>31</v>
      </c>
      <c r="AX274" s="14" t="s">
        <v>69</v>
      </c>
      <c r="AY274" s="156" t="s">
        <v>136</v>
      </c>
    </row>
    <row r="275" spans="1:65" s="15" customFormat="1">
      <c r="B275" s="162"/>
      <c r="D275" s="149" t="s">
        <v>148</v>
      </c>
      <c r="E275" s="163" t="s">
        <v>3</v>
      </c>
      <c r="F275" s="164" t="s">
        <v>151</v>
      </c>
      <c r="H275" s="165">
        <v>1.6799999999999997</v>
      </c>
      <c r="L275" s="162"/>
      <c r="M275" s="166"/>
      <c r="N275" s="167"/>
      <c r="O275" s="167"/>
      <c r="P275" s="167"/>
      <c r="Q275" s="167"/>
      <c r="R275" s="167"/>
      <c r="S275" s="167"/>
      <c r="T275" s="168"/>
      <c r="AT275" s="163" t="s">
        <v>148</v>
      </c>
      <c r="AU275" s="163" t="s">
        <v>79</v>
      </c>
      <c r="AV275" s="15" t="s">
        <v>145</v>
      </c>
      <c r="AW275" s="15" t="s">
        <v>31</v>
      </c>
      <c r="AX275" s="15" t="s">
        <v>77</v>
      </c>
      <c r="AY275" s="163" t="s">
        <v>136</v>
      </c>
    </row>
    <row r="276" spans="1:65" s="2" customFormat="1" ht="37.9" customHeight="1">
      <c r="A276" s="30"/>
      <c r="B276" s="135"/>
      <c r="C276" s="136" t="s">
        <v>415</v>
      </c>
      <c r="D276" s="136" t="s">
        <v>140</v>
      </c>
      <c r="E276" s="137" t="s">
        <v>733</v>
      </c>
      <c r="F276" s="138" t="s">
        <v>734</v>
      </c>
      <c r="G276" s="139" t="s">
        <v>300</v>
      </c>
      <c r="H276" s="140">
        <v>30.24</v>
      </c>
      <c r="I276" s="141"/>
      <c r="J276" s="141">
        <f>ROUND(I276*H276,2)</f>
        <v>0</v>
      </c>
      <c r="K276" s="138" t="s">
        <v>144</v>
      </c>
      <c r="L276" s="31"/>
      <c r="M276" s="142" t="s">
        <v>3</v>
      </c>
      <c r="N276" s="143" t="s">
        <v>40</v>
      </c>
      <c r="O276" s="144">
        <v>6.0000000000000001E-3</v>
      </c>
      <c r="P276" s="144">
        <f>O276*H276</f>
        <v>0.18143999999999999</v>
      </c>
      <c r="Q276" s="144">
        <v>0</v>
      </c>
      <c r="R276" s="144">
        <f>Q276*H276</f>
        <v>0</v>
      </c>
      <c r="S276" s="144">
        <v>0</v>
      </c>
      <c r="T276" s="145">
        <f>S276*H276</f>
        <v>0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146" t="s">
        <v>145</v>
      </c>
      <c r="AT276" s="146" t="s">
        <v>140</v>
      </c>
      <c r="AU276" s="146" t="s">
        <v>79</v>
      </c>
      <c r="AY276" s="18" t="s">
        <v>136</v>
      </c>
      <c r="BE276" s="147">
        <f>IF(N276="základní",J276,0)</f>
        <v>0</v>
      </c>
      <c r="BF276" s="147">
        <f>IF(N276="snížená",J276,0)</f>
        <v>0</v>
      </c>
      <c r="BG276" s="147">
        <f>IF(N276="zákl. přenesená",J276,0)</f>
        <v>0</v>
      </c>
      <c r="BH276" s="147">
        <f>IF(N276="sníž. přenesená",J276,0)</f>
        <v>0</v>
      </c>
      <c r="BI276" s="147">
        <f>IF(N276="nulová",J276,0)</f>
        <v>0</v>
      </c>
      <c r="BJ276" s="18" t="s">
        <v>77</v>
      </c>
      <c r="BK276" s="147">
        <f>ROUND(I276*H276,2)</f>
        <v>0</v>
      </c>
      <c r="BL276" s="18" t="s">
        <v>145</v>
      </c>
      <c r="BM276" s="146" t="s">
        <v>735</v>
      </c>
    </row>
    <row r="277" spans="1:65" s="14" customFormat="1">
      <c r="B277" s="155"/>
      <c r="D277" s="149" t="s">
        <v>148</v>
      </c>
      <c r="E277" s="156" t="s">
        <v>3</v>
      </c>
      <c r="F277" s="157" t="s">
        <v>850</v>
      </c>
      <c r="H277" s="158">
        <v>30.24</v>
      </c>
      <c r="L277" s="155"/>
      <c r="M277" s="159"/>
      <c r="N277" s="160"/>
      <c r="O277" s="160"/>
      <c r="P277" s="160"/>
      <c r="Q277" s="160"/>
      <c r="R277" s="160"/>
      <c r="S277" s="160"/>
      <c r="T277" s="161"/>
      <c r="AT277" s="156" t="s">
        <v>148</v>
      </c>
      <c r="AU277" s="156" t="s">
        <v>79</v>
      </c>
      <c r="AV277" s="14" t="s">
        <v>79</v>
      </c>
      <c r="AW277" s="14" t="s">
        <v>31</v>
      </c>
      <c r="AX277" s="14" t="s">
        <v>69</v>
      </c>
      <c r="AY277" s="156" t="s">
        <v>136</v>
      </c>
    </row>
    <row r="278" spans="1:65" s="15" customFormat="1">
      <c r="B278" s="162"/>
      <c r="D278" s="149" t="s">
        <v>148</v>
      </c>
      <c r="E278" s="163" t="s">
        <v>3</v>
      </c>
      <c r="F278" s="164" t="s">
        <v>151</v>
      </c>
      <c r="H278" s="165">
        <v>30.24</v>
      </c>
      <c r="L278" s="162"/>
      <c r="M278" s="166"/>
      <c r="N278" s="167"/>
      <c r="O278" s="167"/>
      <c r="P278" s="167"/>
      <c r="Q278" s="167"/>
      <c r="R278" s="167"/>
      <c r="S278" s="167"/>
      <c r="T278" s="168"/>
      <c r="AT278" s="163" t="s">
        <v>148</v>
      </c>
      <c r="AU278" s="163" t="s">
        <v>79</v>
      </c>
      <c r="AV278" s="15" t="s">
        <v>145</v>
      </c>
      <c r="AW278" s="15" t="s">
        <v>31</v>
      </c>
      <c r="AX278" s="15" t="s">
        <v>77</v>
      </c>
      <c r="AY278" s="163" t="s">
        <v>136</v>
      </c>
    </row>
    <row r="279" spans="1:65" s="2" customFormat="1" ht="24.2" customHeight="1">
      <c r="A279" s="30"/>
      <c r="B279" s="135"/>
      <c r="C279" s="136" t="s">
        <v>420</v>
      </c>
      <c r="D279" s="136" t="s">
        <v>140</v>
      </c>
      <c r="E279" s="137" t="s">
        <v>738</v>
      </c>
      <c r="F279" s="138" t="s">
        <v>739</v>
      </c>
      <c r="G279" s="139" t="s">
        <v>300</v>
      </c>
      <c r="H279" s="140">
        <v>1.68</v>
      </c>
      <c r="I279" s="141"/>
      <c r="J279" s="141">
        <f>ROUND(I279*H279,2)</f>
        <v>0</v>
      </c>
      <c r="K279" s="138" t="s">
        <v>3</v>
      </c>
      <c r="L279" s="31"/>
      <c r="M279" s="142" t="s">
        <v>3</v>
      </c>
      <c r="N279" s="143" t="s">
        <v>40</v>
      </c>
      <c r="O279" s="144">
        <v>0</v>
      </c>
      <c r="P279" s="144">
        <f>O279*H279</f>
        <v>0</v>
      </c>
      <c r="Q279" s="144">
        <v>0</v>
      </c>
      <c r="R279" s="144">
        <f>Q279*H279</f>
        <v>0</v>
      </c>
      <c r="S279" s="144">
        <v>0</v>
      </c>
      <c r="T279" s="145">
        <f>S279*H279</f>
        <v>0</v>
      </c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146" t="s">
        <v>145</v>
      </c>
      <c r="AT279" s="146" t="s">
        <v>140</v>
      </c>
      <c r="AU279" s="146" t="s">
        <v>79</v>
      </c>
      <c r="AY279" s="18" t="s">
        <v>136</v>
      </c>
      <c r="BE279" s="147">
        <f>IF(N279="základní",J279,0)</f>
        <v>0</v>
      </c>
      <c r="BF279" s="147">
        <f>IF(N279="snížená",J279,0)</f>
        <v>0</v>
      </c>
      <c r="BG279" s="147">
        <f>IF(N279="zákl. přenesená",J279,0)</f>
        <v>0</v>
      </c>
      <c r="BH279" s="147">
        <f>IF(N279="sníž. přenesená",J279,0)</f>
        <v>0</v>
      </c>
      <c r="BI279" s="147">
        <f>IF(N279="nulová",J279,0)</f>
        <v>0</v>
      </c>
      <c r="BJ279" s="18" t="s">
        <v>77</v>
      </c>
      <c r="BK279" s="147">
        <f>ROUND(I279*H279,2)</f>
        <v>0</v>
      </c>
      <c r="BL279" s="18" t="s">
        <v>145</v>
      </c>
      <c r="BM279" s="146" t="s">
        <v>740</v>
      </c>
    </row>
    <row r="280" spans="1:65" s="14" customFormat="1">
      <c r="B280" s="155"/>
      <c r="D280" s="149" t="s">
        <v>148</v>
      </c>
      <c r="E280" s="156" t="s">
        <v>3</v>
      </c>
      <c r="F280" s="157" t="s">
        <v>851</v>
      </c>
      <c r="H280" s="158">
        <v>1.68</v>
      </c>
      <c r="L280" s="155"/>
      <c r="M280" s="159"/>
      <c r="N280" s="160"/>
      <c r="O280" s="160"/>
      <c r="P280" s="160"/>
      <c r="Q280" s="160"/>
      <c r="R280" s="160"/>
      <c r="S280" s="160"/>
      <c r="T280" s="161"/>
      <c r="AT280" s="156" t="s">
        <v>148</v>
      </c>
      <c r="AU280" s="156" t="s">
        <v>79</v>
      </c>
      <c r="AV280" s="14" t="s">
        <v>79</v>
      </c>
      <c r="AW280" s="14" t="s">
        <v>31</v>
      </c>
      <c r="AX280" s="14" t="s">
        <v>69</v>
      </c>
      <c r="AY280" s="156" t="s">
        <v>136</v>
      </c>
    </row>
    <row r="281" spans="1:65" s="15" customFormat="1">
      <c r="B281" s="162"/>
      <c r="D281" s="149" t="s">
        <v>148</v>
      </c>
      <c r="E281" s="163" t="s">
        <v>3</v>
      </c>
      <c r="F281" s="164" t="s">
        <v>151</v>
      </c>
      <c r="H281" s="165">
        <v>1.68</v>
      </c>
      <c r="L281" s="162"/>
      <c r="M281" s="166"/>
      <c r="N281" s="167"/>
      <c r="O281" s="167"/>
      <c r="P281" s="167"/>
      <c r="Q281" s="167"/>
      <c r="R281" s="167"/>
      <c r="S281" s="167"/>
      <c r="T281" s="168"/>
      <c r="AT281" s="163" t="s">
        <v>148</v>
      </c>
      <c r="AU281" s="163" t="s">
        <v>79</v>
      </c>
      <c r="AV281" s="15" t="s">
        <v>145</v>
      </c>
      <c r="AW281" s="15" t="s">
        <v>31</v>
      </c>
      <c r="AX281" s="15" t="s">
        <v>77</v>
      </c>
      <c r="AY281" s="163" t="s">
        <v>136</v>
      </c>
    </row>
    <row r="282" spans="1:65" s="2" customFormat="1" ht="49.15" customHeight="1">
      <c r="A282" s="30"/>
      <c r="B282" s="135"/>
      <c r="C282" s="136" t="s">
        <v>426</v>
      </c>
      <c r="D282" s="136" t="s">
        <v>140</v>
      </c>
      <c r="E282" s="137" t="s">
        <v>743</v>
      </c>
      <c r="F282" s="138" t="s">
        <v>744</v>
      </c>
      <c r="G282" s="139" t="s">
        <v>300</v>
      </c>
      <c r="H282" s="140">
        <v>1.45</v>
      </c>
      <c r="I282" s="141"/>
      <c r="J282" s="141">
        <f>ROUND(I282*H282,2)</f>
        <v>0</v>
      </c>
      <c r="K282" s="138" t="s">
        <v>144</v>
      </c>
      <c r="L282" s="31"/>
      <c r="M282" s="142" t="s">
        <v>3</v>
      </c>
      <c r="N282" s="143" t="s">
        <v>40</v>
      </c>
      <c r="O282" s="144">
        <v>1.48</v>
      </c>
      <c r="P282" s="144">
        <f>O282*H282</f>
        <v>2.1459999999999999</v>
      </c>
      <c r="Q282" s="144">
        <v>0</v>
      </c>
      <c r="R282" s="144">
        <f>Q282*H282</f>
        <v>0</v>
      </c>
      <c r="S282" s="144">
        <v>0</v>
      </c>
      <c r="T282" s="145">
        <f>S282*H282</f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46" t="s">
        <v>145</v>
      </c>
      <c r="AT282" s="146" t="s">
        <v>140</v>
      </c>
      <c r="AU282" s="146" t="s">
        <v>79</v>
      </c>
      <c r="AY282" s="18" t="s">
        <v>136</v>
      </c>
      <c r="BE282" s="147">
        <f>IF(N282="základní",J282,0)</f>
        <v>0</v>
      </c>
      <c r="BF282" s="147">
        <f>IF(N282="snížená",J282,0)</f>
        <v>0</v>
      </c>
      <c r="BG282" s="147">
        <f>IF(N282="zákl. přenesená",J282,0)</f>
        <v>0</v>
      </c>
      <c r="BH282" s="147">
        <f>IF(N282="sníž. přenesená",J282,0)</f>
        <v>0</v>
      </c>
      <c r="BI282" s="147">
        <f>IF(N282="nulová",J282,0)</f>
        <v>0</v>
      </c>
      <c r="BJ282" s="18" t="s">
        <v>77</v>
      </c>
      <c r="BK282" s="147">
        <f>ROUND(I282*H282,2)</f>
        <v>0</v>
      </c>
      <c r="BL282" s="18" t="s">
        <v>145</v>
      </c>
      <c r="BM282" s="146" t="s">
        <v>745</v>
      </c>
    </row>
    <row r="283" spans="1:65" s="12" customFormat="1" ht="25.9" customHeight="1">
      <c r="B283" s="123"/>
      <c r="D283" s="124" t="s">
        <v>68</v>
      </c>
      <c r="E283" s="125" t="s">
        <v>746</v>
      </c>
      <c r="F283" s="125" t="s">
        <v>747</v>
      </c>
      <c r="J283" s="126">
        <f>BK283</f>
        <v>0</v>
      </c>
      <c r="L283" s="123"/>
      <c r="M283" s="127"/>
      <c r="N283" s="128"/>
      <c r="O283" s="128"/>
      <c r="P283" s="129">
        <f>P284+P297+P301</f>
        <v>0</v>
      </c>
      <c r="Q283" s="128"/>
      <c r="R283" s="129">
        <f>R284+R297+R301</f>
        <v>0</v>
      </c>
      <c r="S283" s="128"/>
      <c r="T283" s="130">
        <f>T284+T297+T301</f>
        <v>0</v>
      </c>
      <c r="AR283" s="124" t="s">
        <v>172</v>
      </c>
      <c r="AT283" s="131" t="s">
        <v>68</v>
      </c>
      <c r="AU283" s="131" t="s">
        <v>69</v>
      </c>
      <c r="AY283" s="124" t="s">
        <v>136</v>
      </c>
      <c r="BK283" s="132">
        <f>BK284+BK297+BK301</f>
        <v>0</v>
      </c>
    </row>
    <row r="284" spans="1:65" s="12" customFormat="1" ht="22.9" customHeight="1">
      <c r="B284" s="123"/>
      <c r="D284" s="124" t="s">
        <v>68</v>
      </c>
      <c r="E284" s="133" t="s">
        <v>748</v>
      </c>
      <c r="F284" s="133" t="s">
        <v>749</v>
      </c>
      <c r="J284" s="134">
        <f>BK284</f>
        <v>0</v>
      </c>
      <c r="L284" s="123"/>
      <c r="M284" s="127"/>
      <c r="N284" s="128"/>
      <c r="O284" s="128"/>
      <c r="P284" s="129">
        <f>SUM(P285:P296)</f>
        <v>0</v>
      </c>
      <c r="Q284" s="128"/>
      <c r="R284" s="129">
        <f>SUM(R285:R296)</f>
        <v>0</v>
      </c>
      <c r="S284" s="128"/>
      <c r="T284" s="130">
        <f>SUM(T285:T296)</f>
        <v>0</v>
      </c>
      <c r="AR284" s="124" t="s">
        <v>172</v>
      </c>
      <c r="AT284" s="131" t="s">
        <v>68</v>
      </c>
      <c r="AU284" s="131" t="s">
        <v>77</v>
      </c>
      <c r="AY284" s="124" t="s">
        <v>136</v>
      </c>
      <c r="BK284" s="132">
        <f>SUM(BK285:BK296)</f>
        <v>0</v>
      </c>
    </row>
    <row r="285" spans="1:65" s="2" customFormat="1" ht="14.45" customHeight="1">
      <c r="A285" s="30"/>
      <c r="B285" s="135"/>
      <c r="C285" s="136" t="s">
        <v>431</v>
      </c>
      <c r="D285" s="136" t="s">
        <v>140</v>
      </c>
      <c r="E285" s="137" t="s">
        <v>751</v>
      </c>
      <c r="F285" s="138" t="s">
        <v>752</v>
      </c>
      <c r="G285" s="139" t="s">
        <v>1237</v>
      </c>
      <c r="H285" s="140">
        <v>1</v>
      </c>
      <c r="I285" s="141"/>
      <c r="J285" s="141">
        <f>ROUND(I285*H285,2)</f>
        <v>0</v>
      </c>
      <c r="K285" s="138" t="s">
        <v>3</v>
      </c>
      <c r="L285" s="31"/>
      <c r="M285" s="142" t="s">
        <v>3</v>
      </c>
      <c r="N285" s="143" t="s">
        <v>40</v>
      </c>
      <c r="O285" s="144">
        <v>0</v>
      </c>
      <c r="P285" s="144">
        <f>O285*H285</f>
        <v>0</v>
      </c>
      <c r="Q285" s="144">
        <v>0</v>
      </c>
      <c r="R285" s="144">
        <f>Q285*H285</f>
        <v>0</v>
      </c>
      <c r="S285" s="144">
        <v>0</v>
      </c>
      <c r="T285" s="145">
        <f>S285*H285</f>
        <v>0</v>
      </c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R285" s="146" t="s">
        <v>753</v>
      </c>
      <c r="AT285" s="146" t="s">
        <v>140</v>
      </c>
      <c r="AU285" s="146" t="s">
        <v>79</v>
      </c>
      <c r="AY285" s="18" t="s">
        <v>136</v>
      </c>
      <c r="BE285" s="147">
        <f>IF(N285="základní",J285,0)</f>
        <v>0</v>
      </c>
      <c r="BF285" s="147">
        <f>IF(N285="snížená",J285,0)</f>
        <v>0</v>
      </c>
      <c r="BG285" s="147">
        <f>IF(N285="zákl. přenesená",J285,0)</f>
        <v>0</v>
      </c>
      <c r="BH285" s="147">
        <f>IF(N285="sníž. přenesená",J285,0)</f>
        <v>0</v>
      </c>
      <c r="BI285" s="147">
        <f>IF(N285="nulová",J285,0)</f>
        <v>0</v>
      </c>
      <c r="BJ285" s="18" t="s">
        <v>77</v>
      </c>
      <c r="BK285" s="147">
        <f>ROUND(I285*H285,2)</f>
        <v>0</v>
      </c>
      <c r="BL285" s="18" t="s">
        <v>753</v>
      </c>
      <c r="BM285" s="146" t="s">
        <v>754</v>
      </c>
    </row>
    <row r="286" spans="1:65" s="14" customFormat="1">
      <c r="B286" s="155"/>
      <c r="D286" s="149" t="s">
        <v>148</v>
      </c>
      <c r="E286" s="156" t="s">
        <v>3</v>
      </c>
      <c r="F286" s="157"/>
      <c r="H286" s="158"/>
      <c r="L286" s="155"/>
      <c r="M286" s="159"/>
      <c r="N286" s="160"/>
      <c r="O286" s="160"/>
      <c r="P286" s="160"/>
      <c r="Q286" s="160"/>
      <c r="R286" s="160"/>
      <c r="S286" s="160"/>
      <c r="T286" s="161"/>
      <c r="AT286" s="156" t="s">
        <v>148</v>
      </c>
      <c r="AU286" s="156" t="s">
        <v>79</v>
      </c>
      <c r="AV286" s="14" t="s">
        <v>79</v>
      </c>
      <c r="AW286" s="14" t="s">
        <v>31</v>
      </c>
      <c r="AX286" s="14" t="s">
        <v>69</v>
      </c>
      <c r="AY286" s="156" t="s">
        <v>136</v>
      </c>
    </row>
    <row r="287" spans="1:65" s="15" customFormat="1">
      <c r="B287" s="162"/>
      <c r="D287" s="149" t="s">
        <v>148</v>
      </c>
      <c r="E287" s="163" t="s">
        <v>3</v>
      </c>
      <c r="F287" s="164" t="s">
        <v>151</v>
      </c>
      <c r="H287" s="165"/>
      <c r="L287" s="162"/>
      <c r="M287" s="166"/>
      <c r="N287" s="167"/>
      <c r="O287" s="167"/>
      <c r="P287" s="167"/>
      <c r="Q287" s="167"/>
      <c r="R287" s="167"/>
      <c r="S287" s="167"/>
      <c r="T287" s="168"/>
      <c r="AT287" s="163" t="s">
        <v>148</v>
      </c>
      <c r="AU287" s="163" t="s">
        <v>79</v>
      </c>
      <c r="AV287" s="15" t="s">
        <v>145</v>
      </c>
      <c r="AW287" s="15" t="s">
        <v>31</v>
      </c>
      <c r="AX287" s="15" t="s">
        <v>77</v>
      </c>
      <c r="AY287" s="163" t="s">
        <v>136</v>
      </c>
    </row>
    <row r="288" spans="1:65" s="2" customFormat="1" ht="14.45" customHeight="1">
      <c r="A288" s="30"/>
      <c r="B288" s="135"/>
      <c r="C288" s="136" t="s">
        <v>437</v>
      </c>
      <c r="D288" s="136" t="s">
        <v>140</v>
      </c>
      <c r="E288" s="137" t="s">
        <v>756</v>
      </c>
      <c r="F288" s="138" t="s">
        <v>757</v>
      </c>
      <c r="G288" s="139" t="s">
        <v>1237</v>
      </c>
      <c r="H288" s="140">
        <v>1</v>
      </c>
      <c r="I288" s="141"/>
      <c r="J288" s="141">
        <f>ROUND(I288*H288,2)</f>
        <v>0</v>
      </c>
      <c r="K288" s="138" t="s">
        <v>3</v>
      </c>
      <c r="L288" s="31"/>
      <c r="M288" s="142" t="s">
        <v>3</v>
      </c>
      <c r="N288" s="143" t="s">
        <v>40</v>
      </c>
      <c r="O288" s="144">
        <v>0</v>
      </c>
      <c r="P288" s="144">
        <f>O288*H288</f>
        <v>0</v>
      </c>
      <c r="Q288" s="144">
        <v>0</v>
      </c>
      <c r="R288" s="144">
        <f>Q288*H288</f>
        <v>0</v>
      </c>
      <c r="S288" s="144">
        <v>0</v>
      </c>
      <c r="T288" s="145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46" t="s">
        <v>753</v>
      </c>
      <c r="AT288" s="146" t="s">
        <v>140</v>
      </c>
      <c r="AU288" s="146" t="s">
        <v>79</v>
      </c>
      <c r="AY288" s="18" t="s">
        <v>136</v>
      </c>
      <c r="BE288" s="147">
        <f>IF(N288="základní",J288,0)</f>
        <v>0</v>
      </c>
      <c r="BF288" s="147">
        <f>IF(N288="snížená",J288,0)</f>
        <v>0</v>
      </c>
      <c r="BG288" s="147">
        <f>IF(N288="zákl. přenesená",J288,0)</f>
        <v>0</v>
      </c>
      <c r="BH288" s="147">
        <f>IF(N288="sníž. přenesená",J288,0)</f>
        <v>0</v>
      </c>
      <c r="BI288" s="147">
        <f>IF(N288="nulová",J288,0)</f>
        <v>0</v>
      </c>
      <c r="BJ288" s="18" t="s">
        <v>77</v>
      </c>
      <c r="BK288" s="147">
        <f>ROUND(I288*H288,2)</f>
        <v>0</v>
      </c>
      <c r="BL288" s="18" t="s">
        <v>753</v>
      </c>
      <c r="BM288" s="146" t="s">
        <v>758</v>
      </c>
    </row>
    <row r="289" spans="1:65" s="14" customFormat="1">
      <c r="B289" s="155"/>
      <c r="D289" s="149" t="s">
        <v>148</v>
      </c>
      <c r="E289" s="156" t="s">
        <v>3</v>
      </c>
      <c r="F289" s="157"/>
      <c r="H289" s="158"/>
      <c r="L289" s="155"/>
      <c r="M289" s="159"/>
      <c r="N289" s="160"/>
      <c r="O289" s="160"/>
      <c r="P289" s="160"/>
      <c r="Q289" s="160"/>
      <c r="R289" s="160"/>
      <c r="S289" s="160"/>
      <c r="T289" s="161"/>
      <c r="AT289" s="156" t="s">
        <v>148</v>
      </c>
      <c r="AU289" s="156" t="s">
        <v>79</v>
      </c>
      <c r="AV289" s="14" t="s">
        <v>79</v>
      </c>
      <c r="AW289" s="14" t="s">
        <v>31</v>
      </c>
      <c r="AX289" s="14" t="s">
        <v>69</v>
      </c>
      <c r="AY289" s="156" t="s">
        <v>136</v>
      </c>
    </row>
    <row r="290" spans="1:65" s="15" customFormat="1">
      <c r="B290" s="162"/>
      <c r="D290" s="149" t="s">
        <v>148</v>
      </c>
      <c r="E290" s="163" t="s">
        <v>3</v>
      </c>
      <c r="F290" s="164" t="s">
        <v>151</v>
      </c>
      <c r="H290" s="165"/>
      <c r="L290" s="162"/>
      <c r="M290" s="166"/>
      <c r="N290" s="167"/>
      <c r="O290" s="167"/>
      <c r="P290" s="167"/>
      <c r="Q290" s="167"/>
      <c r="R290" s="167"/>
      <c r="S290" s="167"/>
      <c r="T290" s="168"/>
      <c r="AT290" s="163" t="s">
        <v>148</v>
      </c>
      <c r="AU290" s="163" t="s">
        <v>79</v>
      </c>
      <c r="AV290" s="15" t="s">
        <v>145</v>
      </c>
      <c r="AW290" s="15" t="s">
        <v>31</v>
      </c>
      <c r="AX290" s="15" t="s">
        <v>77</v>
      </c>
      <c r="AY290" s="163" t="s">
        <v>136</v>
      </c>
    </row>
    <row r="291" spans="1:65" s="2" customFormat="1" ht="24.2" customHeight="1">
      <c r="A291" s="30"/>
      <c r="B291" s="135"/>
      <c r="C291" s="136" t="s">
        <v>442</v>
      </c>
      <c r="D291" s="136" t="s">
        <v>140</v>
      </c>
      <c r="E291" s="137" t="s">
        <v>760</v>
      </c>
      <c r="F291" s="138" t="s">
        <v>761</v>
      </c>
      <c r="G291" s="139" t="s">
        <v>1237</v>
      </c>
      <c r="H291" s="140">
        <v>1</v>
      </c>
      <c r="I291" s="141"/>
      <c r="J291" s="141">
        <f>ROUND(I291*H291,2)</f>
        <v>0</v>
      </c>
      <c r="K291" s="138" t="s">
        <v>3</v>
      </c>
      <c r="L291" s="31"/>
      <c r="M291" s="142" t="s">
        <v>3</v>
      </c>
      <c r="N291" s="143" t="s">
        <v>40</v>
      </c>
      <c r="O291" s="144">
        <v>0</v>
      </c>
      <c r="P291" s="144">
        <f>O291*H291</f>
        <v>0</v>
      </c>
      <c r="Q291" s="144">
        <v>0</v>
      </c>
      <c r="R291" s="144">
        <f>Q291*H291</f>
        <v>0</v>
      </c>
      <c r="S291" s="144">
        <v>0</v>
      </c>
      <c r="T291" s="145">
        <f>S291*H291</f>
        <v>0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146" t="s">
        <v>753</v>
      </c>
      <c r="AT291" s="146" t="s">
        <v>140</v>
      </c>
      <c r="AU291" s="146" t="s">
        <v>79</v>
      </c>
      <c r="AY291" s="18" t="s">
        <v>136</v>
      </c>
      <c r="BE291" s="147">
        <f>IF(N291="základní",J291,0)</f>
        <v>0</v>
      </c>
      <c r="BF291" s="147">
        <f>IF(N291="snížená",J291,0)</f>
        <v>0</v>
      </c>
      <c r="BG291" s="147">
        <f>IF(N291="zákl. přenesená",J291,0)</f>
        <v>0</v>
      </c>
      <c r="BH291" s="147">
        <f>IF(N291="sníž. přenesená",J291,0)</f>
        <v>0</v>
      </c>
      <c r="BI291" s="147">
        <f>IF(N291="nulová",J291,0)</f>
        <v>0</v>
      </c>
      <c r="BJ291" s="18" t="s">
        <v>77</v>
      </c>
      <c r="BK291" s="147">
        <f>ROUND(I291*H291,2)</f>
        <v>0</v>
      </c>
      <c r="BL291" s="18" t="s">
        <v>753</v>
      </c>
      <c r="BM291" s="146" t="s">
        <v>762</v>
      </c>
    </row>
    <row r="292" spans="1:65" s="14" customFormat="1">
      <c r="B292" s="155"/>
      <c r="D292" s="149" t="s">
        <v>148</v>
      </c>
      <c r="E292" s="156" t="s">
        <v>3</v>
      </c>
      <c r="F292" s="157"/>
      <c r="H292" s="158"/>
      <c r="L292" s="155"/>
      <c r="M292" s="159"/>
      <c r="N292" s="160"/>
      <c r="O292" s="160"/>
      <c r="P292" s="160"/>
      <c r="Q292" s="160"/>
      <c r="R292" s="160"/>
      <c r="S292" s="160"/>
      <c r="T292" s="161"/>
      <c r="AT292" s="156" t="s">
        <v>148</v>
      </c>
      <c r="AU292" s="156" t="s">
        <v>79</v>
      </c>
      <c r="AV292" s="14" t="s">
        <v>79</v>
      </c>
      <c r="AW292" s="14" t="s">
        <v>31</v>
      </c>
      <c r="AX292" s="14" t="s">
        <v>69</v>
      </c>
      <c r="AY292" s="156" t="s">
        <v>136</v>
      </c>
    </row>
    <row r="293" spans="1:65" s="15" customFormat="1">
      <c r="B293" s="162"/>
      <c r="D293" s="149" t="s">
        <v>148</v>
      </c>
      <c r="E293" s="163" t="s">
        <v>3</v>
      </c>
      <c r="F293" s="164" t="s">
        <v>151</v>
      </c>
      <c r="H293" s="165"/>
      <c r="L293" s="162"/>
      <c r="M293" s="166"/>
      <c r="N293" s="167"/>
      <c r="O293" s="167"/>
      <c r="P293" s="167"/>
      <c r="Q293" s="167"/>
      <c r="R293" s="167"/>
      <c r="S293" s="167"/>
      <c r="T293" s="168"/>
      <c r="AT293" s="163" t="s">
        <v>148</v>
      </c>
      <c r="AU293" s="163" t="s">
        <v>79</v>
      </c>
      <c r="AV293" s="15" t="s">
        <v>145</v>
      </c>
      <c r="AW293" s="15" t="s">
        <v>31</v>
      </c>
      <c r="AX293" s="15" t="s">
        <v>77</v>
      </c>
      <c r="AY293" s="163" t="s">
        <v>136</v>
      </c>
    </row>
    <row r="294" spans="1:65" s="2" customFormat="1" ht="14.45" customHeight="1">
      <c r="A294" s="30"/>
      <c r="B294" s="135"/>
      <c r="C294" s="136" t="s">
        <v>446</v>
      </c>
      <c r="D294" s="136" t="s">
        <v>140</v>
      </c>
      <c r="E294" s="137" t="s">
        <v>764</v>
      </c>
      <c r="F294" s="138" t="s">
        <v>765</v>
      </c>
      <c r="G294" s="139" t="s">
        <v>1237</v>
      </c>
      <c r="H294" s="140">
        <v>1</v>
      </c>
      <c r="I294" s="141"/>
      <c r="J294" s="141">
        <f>ROUND(I294*H294,2)</f>
        <v>0</v>
      </c>
      <c r="K294" s="138" t="s">
        <v>144</v>
      </c>
      <c r="L294" s="31"/>
      <c r="M294" s="142" t="s">
        <v>3</v>
      </c>
      <c r="N294" s="143" t="s">
        <v>40</v>
      </c>
      <c r="O294" s="144">
        <v>0</v>
      </c>
      <c r="P294" s="144">
        <f>O294*H294</f>
        <v>0</v>
      </c>
      <c r="Q294" s="144">
        <v>0</v>
      </c>
      <c r="R294" s="144">
        <f>Q294*H294</f>
        <v>0</v>
      </c>
      <c r="S294" s="144">
        <v>0</v>
      </c>
      <c r="T294" s="145">
        <f>S294*H294</f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146" t="s">
        <v>753</v>
      </c>
      <c r="AT294" s="146" t="s">
        <v>140</v>
      </c>
      <c r="AU294" s="146" t="s">
        <v>79</v>
      </c>
      <c r="AY294" s="18" t="s">
        <v>136</v>
      </c>
      <c r="BE294" s="147">
        <f>IF(N294="základní",J294,0)</f>
        <v>0</v>
      </c>
      <c r="BF294" s="147">
        <f>IF(N294="snížená",J294,0)</f>
        <v>0</v>
      </c>
      <c r="BG294" s="147">
        <f>IF(N294="zákl. přenesená",J294,0)</f>
        <v>0</v>
      </c>
      <c r="BH294" s="147">
        <f>IF(N294="sníž. přenesená",J294,0)</f>
        <v>0</v>
      </c>
      <c r="BI294" s="147">
        <f>IF(N294="nulová",J294,0)</f>
        <v>0</v>
      </c>
      <c r="BJ294" s="18" t="s">
        <v>77</v>
      </c>
      <c r="BK294" s="147">
        <f>ROUND(I294*H294,2)</f>
        <v>0</v>
      </c>
      <c r="BL294" s="18" t="s">
        <v>753</v>
      </c>
      <c r="BM294" s="146" t="s">
        <v>766</v>
      </c>
    </row>
    <row r="295" spans="1:65" s="14" customFormat="1">
      <c r="B295" s="155"/>
      <c r="D295" s="149" t="s">
        <v>148</v>
      </c>
      <c r="E295" s="156" t="s">
        <v>3</v>
      </c>
      <c r="F295" s="157"/>
      <c r="H295" s="158"/>
      <c r="L295" s="155"/>
      <c r="M295" s="159"/>
      <c r="N295" s="160"/>
      <c r="O295" s="160"/>
      <c r="P295" s="160"/>
      <c r="Q295" s="160"/>
      <c r="R295" s="160"/>
      <c r="S295" s="160"/>
      <c r="T295" s="161"/>
      <c r="AT295" s="156" t="s">
        <v>148</v>
      </c>
      <c r="AU295" s="156" t="s">
        <v>79</v>
      </c>
      <c r="AV295" s="14" t="s">
        <v>79</v>
      </c>
      <c r="AW295" s="14" t="s">
        <v>31</v>
      </c>
      <c r="AX295" s="14" t="s">
        <v>69</v>
      </c>
      <c r="AY295" s="156" t="s">
        <v>136</v>
      </c>
    </row>
    <row r="296" spans="1:65" s="15" customFormat="1">
      <c r="B296" s="162"/>
      <c r="D296" s="149" t="s">
        <v>148</v>
      </c>
      <c r="E296" s="163" t="s">
        <v>3</v>
      </c>
      <c r="F296" s="164" t="s">
        <v>151</v>
      </c>
      <c r="H296" s="165"/>
      <c r="L296" s="162"/>
      <c r="M296" s="166"/>
      <c r="N296" s="167"/>
      <c r="O296" s="167"/>
      <c r="P296" s="167"/>
      <c r="Q296" s="167"/>
      <c r="R296" s="167"/>
      <c r="S296" s="167"/>
      <c r="T296" s="168"/>
      <c r="AT296" s="163" t="s">
        <v>148</v>
      </c>
      <c r="AU296" s="163" t="s">
        <v>79</v>
      </c>
      <c r="AV296" s="15" t="s">
        <v>145</v>
      </c>
      <c r="AW296" s="15" t="s">
        <v>31</v>
      </c>
      <c r="AX296" s="15" t="s">
        <v>77</v>
      </c>
      <c r="AY296" s="163" t="s">
        <v>136</v>
      </c>
    </row>
    <row r="297" spans="1:65" s="12" customFormat="1" ht="22.9" customHeight="1">
      <c r="B297" s="123"/>
      <c r="D297" s="124" t="s">
        <v>68</v>
      </c>
      <c r="E297" s="133" t="s">
        <v>767</v>
      </c>
      <c r="F297" s="133" t="s">
        <v>768</v>
      </c>
      <c r="J297" s="134">
        <f>BK297</f>
        <v>0</v>
      </c>
      <c r="L297" s="123"/>
      <c r="M297" s="127"/>
      <c r="N297" s="128"/>
      <c r="O297" s="128"/>
      <c r="P297" s="129">
        <f>SUM(P298:P300)</f>
        <v>0</v>
      </c>
      <c r="Q297" s="128"/>
      <c r="R297" s="129">
        <f>SUM(R298:R300)</f>
        <v>0</v>
      </c>
      <c r="S297" s="128"/>
      <c r="T297" s="130">
        <f>SUM(T298:T300)</f>
        <v>0</v>
      </c>
      <c r="AR297" s="124" t="s">
        <v>172</v>
      </c>
      <c r="AT297" s="131" t="s">
        <v>68</v>
      </c>
      <c r="AU297" s="131" t="s">
        <v>77</v>
      </c>
      <c r="AY297" s="124" t="s">
        <v>136</v>
      </c>
      <c r="BK297" s="132">
        <f>SUM(BK298:BK300)</f>
        <v>0</v>
      </c>
    </row>
    <row r="298" spans="1:65" s="2" customFormat="1" ht="14.45" customHeight="1">
      <c r="A298" s="30"/>
      <c r="B298" s="135"/>
      <c r="C298" s="136" t="s">
        <v>349</v>
      </c>
      <c r="D298" s="136" t="s">
        <v>140</v>
      </c>
      <c r="E298" s="137" t="s">
        <v>770</v>
      </c>
      <c r="F298" s="138" t="s">
        <v>768</v>
      </c>
      <c r="G298" s="139" t="s">
        <v>1237</v>
      </c>
      <c r="H298" s="140">
        <v>1</v>
      </c>
      <c r="I298" s="141"/>
      <c r="J298" s="141">
        <f>ROUND(I298*H298,2)</f>
        <v>0</v>
      </c>
      <c r="K298" s="138" t="s">
        <v>144</v>
      </c>
      <c r="L298" s="31"/>
      <c r="M298" s="142" t="s">
        <v>3</v>
      </c>
      <c r="N298" s="143" t="s">
        <v>40</v>
      </c>
      <c r="O298" s="144">
        <v>0</v>
      </c>
      <c r="P298" s="144">
        <f>O298*H298</f>
        <v>0</v>
      </c>
      <c r="Q298" s="144">
        <v>0</v>
      </c>
      <c r="R298" s="144">
        <f>Q298*H298</f>
        <v>0</v>
      </c>
      <c r="S298" s="144">
        <v>0</v>
      </c>
      <c r="T298" s="145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46" t="s">
        <v>753</v>
      </c>
      <c r="AT298" s="146" t="s">
        <v>140</v>
      </c>
      <c r="AU298" s="146" t="s">
        <v>79</v>
      </c>
      <c r="AY298" s="18" t="s">
        <v>136</v>
      </c>
      <c r="BE298" s="147">
        <f>IF(N298="základní",J298,0)</f>
        <v>0</v>
      </c>
      <c r="BF298" s="147">
        <f>IF(N298="snížená",J298,0)</f>
        <v>0</v>
      </c>
      <c r="BG298" s="147">
        <f>IF(N298="zákl. přenesená",J298,0)</f>
        <v>0</v>
      </c>
      <c r="BH298" s="147">
        <f>IF(N298="sníž. přenesená",J298,0)</f>
        <v>0</v>
      </c>
      <c r="BI298" s="147">
        <f>IF(N298="nulová",J298,0)</f>
        <v>0</v>
      </c>
      <c r="BJ298" s="18" t="s">
        <v>77</v>
      </c>
      <c r="BK298" s="147">
        <f>ROUND(I298*H298,2)</f>
        <v>0</v>
      </c>
      <c r="BL298" s="18" t="s">
        <v>753</v>
      </c>
      <c r="BM298" s="146" t="s">
        <v>771</v>
      </c>
    </row>
    <row r="299" spans="1:65" s="14" customFormat="1">
      <c r="B299" s="155"/>
      <c r="D299" s="149" t="s">
        <v>148</v>
      </c>
      <c r="E299" s="156" t="s">
        <v>3</v>
      </c>
      <c r="F299" s="157"/>
      <c r="H299" s="158"/>
      <c r="L299" s="155"/>
      <c r="M299" s="159"/>
      <c r="N299" s="160"/>
      <c r="O299" s="160"/>
      <c r="P299" s="160"/>
      <c r="Q299" s="160"/>
      <c r="R299" s="160"/>
      <c r="S299" s="160"/>
      <c r="T299" s="161"/>
      <c r="AT299" s="156" t="s">
        <v>148</v>
      </c>
      <c r="AU299" s="156" t="s">
        <v>79</v>
      </c>
      <c r="AV299" s="14" t="s">
        <v>79</v>
      </c>
      <c r="AW299" s="14" t="s">
        <v>31</v>
      </c>
      <c r="AX299" s="14" t="s">
        <v>69</v>
      </c>
      <c r="AY299" s="156" t="s">
        <v>136</v>
      </c>
    </row>
    <row r="300" spans="1:65" s="15" customFormat="1">
      <c r="B300" s="162"/>
      <c r="D300" s="149" t="s">
        <v>148</v>
      </c>
      <c r="E300" s="163" t="s">
        <v>3</v>
      </c>
      <c r="F300" s="164" t="s">
        <v>151</v>
      </c>
      <c r="H300" s="165"/>
      <c r="L300" s="162"/>
      <c r="M300" s="166"/>
      <c r="N300" s="167"/>
      <c r="O300" s="167"/>
      <c r="P300" s="167"/>
      <c r="Q300" s="167"/>
      <c r="R300" s="167"/>
      <c r="S300" s="167"/>
      <c r="T300" s="168"/>
      <c r="AT300" s="163" t="s">
        <v>148</v>
      </c>
      <c r="AU300" s="163" t="s">
        <v>79</v>
      </c>
      <c r="AV300" s="15" t="s">
        <v>145</v>
      </c>
      <c r="AW300" s="15" t="s">
        <v>31</v>
      </c>
      <c r="AX300" s="15" t="s">
        <v>77</v>
      </c>
      <c r="AY300" s="163" t="s">
        <v>136</v>
      </c>
    </row>
    <row r="301" spans="1:65" s="12" customFormat="1" ht="22.9" customHeight="1">
      <c r="B301" s="123"/>
      <c r="D301" s="124" t="s">
        <v>68</v>
      </c>
      <c r="E301" s="133" t="s">
        <v>772</v>
      </c>
      <c r="F301" s="133" t="s">
        <v>773</v>
      </c>
      <c r="J301" s="134">
        <f>BK301</f>
        <v>0</v>
      </c>
      <c r="L301" s="123"/>
      <c r="M301" s="127"/>
      <c r="N301" s="128"/>
      <c r="O301" s="128"/>
      <c r="P301" s="129">
        <f>SUM(P302:P307)</f>
        <v>0</v>
      </c>
      <c r="Q301" s="128"/>
      <c r="R301" s="129">
        <f>SUM(R302:R307)</f>
        <v>0</v>
      </c>
      <c r="S301" s="128"/>
      <c r="T301" s="130">
        <f>SUM(T302:T307)</f>
        <v>0</v>
      </c>
      <c r="AR301" s="124" t="s">
        <v>172</v>
      </c>
      <c r="AT301" s="131" t="s">
        <v>68</v>
      </c>
      <c r="AU301" s="131" t="s">
        <v>77</v>
      </c>
      <c r="AY301" s="124" t="s">
        <v>136</v>
      </c>
      <c r="BK301" s="132">
        <f>SUM(BK302:BK307)</f>
        <v>0</v>
      </c>
    </row>
    <row r="302" spans="1:65" s="2" customFormat="1" ht="14.45" customHeight="1">
      <c r="A302" s="30"/>
      <c r="B302" s="135"/>
      <c r="C302" s="136" t="s">
        <v>457</v>
      </c>
      <c r="D302" s="136" t="s">
        <v>140</v>
      </c>
      <c r="E302" s="137" t="s">
        <v>852</v>
      </c>
      <c r="F302" s="138" t="s">
        <v>853</v>
      </c>
      <c r="G302" s="139" t="s">
        <v>854</v>
      </c>
      <c r="H302" s="140"/>
      <c r="I302" s="141"/>
      <c r="J302" s="141">
        <f>ROUND(I302*H302,2)</f>
        <v>0</v>
      </c>
      <c r="K302" s="138" t="s">
        <v>144</v>
      </c>
      <c r="L302" s="31"/>
      <c r="M302" s="142" t="s">
        <v>3</v>
      </c>
      <c r="N302" s="143" t="s">
        <v>40</v>
      </c>
      <c r="O302" s="144">
        <v>0</v>
      </c>
      <c r="P302" s="144">
        <f>O302*H302</f>
        <v>0</v>
      </c>
      <c r="Q302" s="144">
        <v>0</v>
      </c>
      <c r="R302" s="144">
        <f>Q302*H302</f>
        <v>0</v>
      </c>
      <c r="S302" s="144">
        <v>0</v>
      </c>
      <c r="T302" s="145">
        <f>S302*H302</f>
        <v>0</v>
      </c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R302" s="146" t="s">
        <v>753</v>
      </c>
      <c r="AT302" s="146" t="s">
        <v>140</v>
      </c>
      <c r="AU302" s="146" t="s">
        <v>79</v>
      </c>
      <c r="AY302" s="18" t="s">
        <v>136</v>
      </c>
      <c r="BE302" s="147">
        <f>IF(N302="základní",J302,0)</f>
        <v>0</v>
      </c>
      <c r="BF302" s="147">
        <f>IF(N302="snížená",J302,0)</f>
        <v>0</v>
      </c>
      <c r="BG302" s="147">
        <f>IF(N302="zákl. přenesená",J302,0)</f>
        <v>0</v>
      </c>
      <c r="BH302" s="147">
        <f>IF(N302="sníž. přenesená",J302,0)</f>
        <v>0</v>
      </c>
      <c r="BI302" s="147">
        <f>IF(N302="nulová",J302,0)</f>
        <v>0</v>
      </c>
      <c r="BJ302" s="18" t="s">
        <v>77</v>
      </c>
      <c r="BK302" s="147">
        <f>ROUND(I302*H302,2)</f>
        <v>0</v>
      </c>
      <c r="BL302" s="18" t="s">
        <v>753</v>
      </c>
      <c r="BM302" s="146" t="s">
        <v>777</v>
      </c>
    </row>
    <row r="303" spans="1:65" s="14" customFormat="1">
      <c r="B303" s="155"/>
      <c r="D303" s="149" t="s">
        <v>148</v>
      </c>
      <c r="E303" s="156" t="s">
        <v>3</v>
      </c>
      <c r="F303" s="157"/>
      <c r="H303" s="158"/>
      <c r="L303" s="155"/>
      <c r="M303" s="159"/>
      <c r="N303" s="160"/>
      <c r="O303" s="160"/>
      <c r="P303" s="160"/>
      <c r="Q303" s="160"/>
      <c r="R303" s="160"/>
      <c r="S303" s="160"/>
      <c r="T303" s="161"/>
      <c r="AT303" s="156" t="s">
        <v>148</v>
      </c>
      <c r="AU303" s="156" t="s">
        <v>79</v>
      </c>
      <c r="AV303" s="14" t="s">
        <v>79</v>
      </c>
      <c r="AW303" s="14" t="s">
        <v>31</v>
      </c>
      <c r="AX303" s="14" t="s">
        <v>69</v>
      </c>
      <c r="AY303" s="156" t="s">
        <v>136</v>
      </c>
    </row>
    <row r="304" spans="1:65" s="15" customFormat="1">
      <c r="B304" s="162"/>
      <c r="D304" s="149" t="s">
        <v>148</v>
      </c>
      <c r="E304" s="163" t="s">
        <v>3</v>
      </c>
      <c r="F304" s="164" t="s">
        <v>151</v>
      </c>
      <c r="H304" s="165"/>
      <c r="L304" s="162"/>
      <c r="M304" s="166"/>
      <c r="N304" s="167"/>
      <c r="O304" s="167"/>
      <c r="P304" s="167"/>
      <c r="Q304" s="167"/>
      <c r="R304" s="167"/>
      <c r="S304" s="167"/>
      <c r="T304" s="168"/>
      <c r="AT304" s="163" t="s">
        <v>148</v>
      </c>
      <c r="AU304" s="163" t="s">
        <v>79</v>
      </c>
      <c r="AV304" s="15" t="s">
        <v>145</v>
      </c>
      <c r="AW304" s="15" t="s">
        <v>31</v>
      </c>
      <c r="AX304" s="15" t="s">
        <v>77</v>
      </c>
      <c r="AY304" s="163" t="s">
        <v>136</v>
      </c>
    </row>
    <row r="305" spans="1:65" s="2" customFormat="1" ht="24.2" customHeight="1">
      <c r="A305" s="30"/>
      <c r="B305" s="135"/>
      <c r="C305" s="136" t="s">
        <v>464</v>
      </c>
      <c r="D305" s="136" t="s">
        <v>140</v>
      </c>
      <c r="E305" s="137" t="s">
        <v>779</v>
      </c>
      <c r="F305" s="138" t="s">
        <v>780</v>
      </c>
      <c r="G305" s="139" t="s">
        <v>1237</v>
      </c>
      <c r="H305" s="140">
        <v>1</v>
      </c>
      <c r="I305" s="141"/>
      <c r="J305" s="141">
        <f>ROUND(I305*H305,2)</f>
        <v>0</v>
      </c>
      <c r="K305" s="138" t="s">
        <v>3</v>
      </c>
      <c r="L305" s="31"/>
      <c r="M305" s="142" t="s">
        <v>3</v>
      </c>
      <c r="N305" s="143" t="s">
        <v>40</v>
      </c>
      <c r="O305" s="144">
        <v>0</v>
      </c>
      <c r="P305" s="144">
        <f>O305*H305</f>
        <v>0</v>
      </c>
      <c r="Q305" s="144">
        <v>0</v>
      </c>
      <c r="R305" s="144">
        <f>Q305*H305</f>
        <v>0</v>
      </c>
      <c r="S305" s="144">
        <v>0</v>
      </c>
      <c r="T305" s="145">
        <f>S305*H305</f>
        <v>0</v>
      </c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R305" s="146" t="s">
        <v>753</v>
      </c>
      <c r="AT305" s="146" t="s">
        <v>140</v>
      </c>
      <c r="AU305" s="146" t="s">
        <v>79</v>
      </c>
      <c r="AY305" s="18" t="s">
        <v>136</v>
      </c>
      <c r="BE305" s="147">
        <f>IF(N305="základní",J305,0)</f>
        <v>0</v>
      </c>
      <c r="BF305" s="147">
        <f>IF(N305="snížená",J305,0)</f>
        <v>0</v>
      </c>
      <c r="BG305" s="147">
        <f>IF(N305="zákl. přenesená",J305,0)</f>
        <v>0</v>
      </c>
      <c r="BH305" s="147">
        <f>IF(N305="sníž. přenesená",J305,0)</f>
        <v>0</v>
      </c>
      <c r="BI305" s="147">
        <f>IF(N305="nulová",J305,0)</f>
        <v>0</v>
      </c>
      <c r="BJ305" s="18" t="s">
        <v>77</v>
      </c>
      <c r="BK305" s="147">
        <f>ROUND(I305*H305,2)</f>
        <v>0</v>
      </c>
      <c r="BL305" s="18" t="s">
        <v>753</v>
      </c>
      <c r="BM305" s="146" t="s">
        <v>855</v>
      </c>
    </row>
    <row r="306" spans="1:65" s="14" customFormat="1">
      <c r="B306" s="155"/>
      <c r="D306" s="149" t="s">
        <v>148</v>
      </c>
      <c r="E306" s="156" t="s">
        <v>3</v>
      </c>
      <c r="F306" s="157"/>
      <c r="H306" s="158"/>
      <c r="L306" s="155"/>
      <c r="M306" s="159"/>
      <c r="N306" s="160"/>
      <c r="O306" s="160"/>
      <c r="P306" s="160"/>
      <c r="Q306" s="160"/>
      <c r="R306" s="160"/>
      <c r="S306" s="160"/>
      <c r="T306" s="161"/>
      <c r="AT306" s="156" t="s">
        <v>148</v>
      </c>
      <c r="AU306" s="156" t="s">
        <v>79</v>
      </c>
      <c r="AV306" s="14" t="s">
        <v>79</v>
      </c>
      <c r="AW306" s="14" t="s">
        <v>31</v>
      </c>
      <c r="AX306" s="14" t="s">
        <v>69</v>
      </c>
      <c r="AY306" s="156" t="s">
        <v>136</v>
      </c>
    </row>
    <row r="307" spans="1:65" s="15" customFormat="1">
      <c r="B307" s="162"/>
      <c r="D307" s="149" t="s">
        <v>148</v>
      </c>
      <c r="E307" s="163" t="s">
        <v>3</v>
      </c>
      <c r="F307" s="164" t="s">
        <v>151</v>
      </c>
      <c r="H307" s="165"/>
      <c r="L307" s="162"/>
      <c r="M307" s="188"/>
      <c r="N307" s="189"/>
      <c r="O307" s="189"/>
      <c r="P307" s="189"/>
      <c r="Q307" s="189"/>
      <c r="R307" s="189"/>
      <c r="S307" s="189"/>
      <c r="T307" s="190"/>
      <c r="AT307" s="163" t="s">
        <v>148</v>
      </c>
      <c r="AU307" s="163" t="s">
        <v>79</v>
      </c>
      <c r="AV307" s="15" t="s">
        <v>145</v>
      </c>
      <c r="AW307" s="15" t="s">
        <v>31</v>
      </c>
      <c r="AX307" s="15" t="s">
        <v>77</v>
      </c>
      <c r="AY307" s="163" t="s">
        <v>136</v>
      </c>
    </row>
    <row r="308" spans="1:65" s="2" customFormat="1" ht="6.95" customHeight="1">
      <c r="A308" s="30"/>
      <c r="B308" s="40"/>
      <c r="C308" s="41"/>
      <c r="D308" s="41"/>
      <c r="E308" s="41"/>
      <c r="F308" s="41"/>
      <c r="G308" s="41"/>
      <c r="H308" s="41"/>
      <c r="I308" s="41"/>
      <c r="J308" s="41"/>
      <c r="K308" s="41"/>
      <c r="L308" s="31"/>
      <c r="M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</row>
  </sheetData>
  <autoFilter ref="C98:K307"/>
  <mergeCells count="9">
    <mergeCell ref="E50:H50"/>
    <mergeCell ref="E89:H89"/>
    <mergeCell ref="E91:H9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76"/>
  <sheetViews>
    <sheetView showGridLines="0" topLeftCell="A527" workbookViewId="0">
      <selection activeCell="H574" sqref="H57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191" t="s">
        <v>6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8" t="s">
        <v>85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1:46" s="1" customFormat="1" ht="24.95" customHeight="1">
      <c r="B4" s="21"/>
      <c r="D4" s="22" t="s">
        <v>89</v>
      </c>
      <c r="L4" s="21"/>
      <c r="M4" s="87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25" t="str">
        <f>'Rekapitulace stavby'!K6</f>
        <v>Oprava přívodního vodovodního řadu Břilice</v>
      </c>
      <c r="F7" s="226"/>
      <c r="G7" s="226"/>
      <c r="H7" s="226"/>
      <c r="L7" s="21"/>
    </row>
    <row r="8" spans="1:46" s="2" customFormat="1" ht="12" customHeight="1">
      <c r="A8" s="30"/>
      <c r="B8" s="31"/>
      <c r="C8" s="30"/>
      <c r="D8" s="27" t="s">
        <v>90</v>
      </c>
      <c r="E8" s="30"/>
      <c r="F8" s="30"/>
      <c r="G8" s="30"/>
      <c r="H8" s="30"/>
      <c r="I8" s="30"/>
      <c r="J8" s="30"/>
      <c r="K8" s="30"/>
      <c r="L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5" t="s">
        <v>856</v>
      </c>
      <c r="F9" s="224"/>
      <c r="G9" s="224"/>
      <c r="H9" s="224"/>
      <c r="I9" s="30"/>
      <c r="J9" s="30"/>
      <c r="K9" s="30"/>
      <c r="L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3</v>
      </c>
      <c r="G11" s="30"/>
      <c r="H11" s="30"/>
      <c r="I11" s="27" t="s">
        <v>17</v>
      </c>
      <c r="J11" s="25" t="s">
        <v>3</v>
      </c>
      <c r="K11" s="30"/>
      <c r="L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48" t="str">
        <f>'Rekapitulace stavby'!AN8</f>
        <v>7. 9. 2020</v>
      </c>
      <c r="K12" s="30"/>
      <c r="L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tr">
        <f>IF('Rekapitulace stavby'!AN10="","",'Rekapitulace stavby'!AN10)</f>
        <v/>
      </c>
      <c r="K14" s="30"/>
      <c r="L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tr">
        <f>IF('Rekapitulace stavby'!E11="","",'Rekapitulace stavby'!E11)</f>
        <v xml:space="preserve"> </v>
      </c>
      <c r="F15" s="30"/>
      <c r="G15" s="30"/>
      <c r="H15" s="30"/>
      <c r="I15" s="27" t="s">
        <v>25</v>
      </c>
      <c r="J15" s="25" t="str">
        <f>IF('Rekapitulace stavby'!AN11="","",'Rekapitulace stavby'!AN11)</f>
        <v/>
      </c>
      <c r="K15" s="30"/>
      <c r="L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00" t="str">
        <f>'Rekapitulace stavby'!E14</f>
        <v xml:space="preserve"> </v>
      </c>
      <c r="F18" s="200"/>
      <c r="G18" s="200"/>
      <c r="H18" s="200"/>
      <c r="I18" s="27" t="s">
        <v>25</v>
      </c>
      <c r="J18" s="25" t="str">
        <f>'Rekapitulace stavby'!AN14</f>
        <v/>
      </c>
      <c r="K18" s="30"/>
      <c r="L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23</v>
      </c>
      <c r="J20" s="25" t="s">
        <v>28</v>
      </c>
      <c r="K20" s="30"/>
      <c r="L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29</v>
      </c>
      <c r="F21" s="30"/>
      <c r="G21" s="30"/>
      <c r="H21" s="30"/>
      <c r="I21" s="27" t="s">
        <v>25</v>
      </c>
      <c r="J21" s="25" t="s">
        <v>30</v>
      </c>
      <c r="K21" s="30"/>
      <c r="L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32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5" t="str">
        <f>IF('Rekapitulace stavby'!AN20="","",'Rekapitulace stavby'!AN20)</f>
        <v/>
      </c>
      <c r="K24" s="30"/>
      <c r="L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33</v>
      </c>
      <c r="E26" s="30"/>
      <c r="F26" s="30"/>
      <c r="G26" s="30"/>
      <c r="H26" s="30"/>
      <c r="I26" s="30"/>
      <c r="J26" s="30"/>
      <c r="K26" s="30"/>
      <c r="L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9"/>
      <c r="B27" s="90"/>
      <c r="C27" s="89"/>
      <c r="D27" s="89"/>
      <c r="E27" s="202" t="s">
        <v>3</v>
      </c>
      <c r="F27" s="202"/>
      <c r="G27" s="202"/>
      <c r="H27" s="202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2" t="s">
        <v>35</v>
      </c>
      <c r="E30" s="30"/>
      <c r="F30" s="30"/>
      <c r="G30" s="30"/>
      <c r="H30" s="30"/>
      <c r="I30" s="30"/>
      <c r="J30" s="64">
        <f>ROUND(J112, 2)</f>
        <v>0</v>
      </c>
      <c r="K30" s="30"/>
      <c r="L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37</v>
      </c>
      <c r="G32" s="30"/>
      <c r="H32" s="30"/>
      <c r="I32" s="34" t="s">
        <v>36</v>
      </c>
      <c r="J32" s="34" t="s">
        <v>38</v>
      </c>
      <c r="K32" s="30"/>
      <c r="L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3" t="s">
        <v>39</v>
      </c>
      <c r="E33" s="27" t="s">
        <v>40</v>
      </c>
      <c r="F33" s="94">
        <f>ROUND((SUM(BE112:BE575)),  2)</f>
        <v>0</v>
      </c>
      <c r="G33" s="30"/>
      <c r="H33" s="30"/>
      <c r="I33" s="95">
        <v>0.21</v>
      </c>
      <c r="J33" s="94">
        <f>ROUND(((SUM(BE112:BE575))*I33),  2)</f>
        <v>0</v>
      </c>
      <c r="K33" s="30"/>
      <c r="L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41</v>
      </c>
      <c r="F34" s="94">
        <f>ROUND((SUM(BF112:BF575)),  2)</f>
        <v>0</v>
      </c>
      <c r="G34" s="30"/>
      <c r="H34" s="30"/>
      <c r="I34" s="95">
        <v>0.15</v>
      </c>
      <c r="J34" s="94">
        <f>ROUND(((SUM(BF112:BF575))*I34),  2)</f>
        <v>0</v>
      </c>
      <c r="K34" s="30"/>
      <c r="L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42</v>
      </c>
      <c r="F35" s="94">
        <f>ROUND((SUM(BG112:BG575)),  2)</f>
        <v>0</v>
      </c>
      <c r="G35" s="30"/>
      <c r="H35" s="30"/>
      <c r="I35" s="95">
        <v>0.21</v>
      </c>
      <c r="J35" s="94">
        <f>0</f>
        <v>0</v>
      </c>
      <c r="K35" s="30"/>
      <c r="L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43</v>
      </c>
      <c r="F36" s="94">
        <f>ROUND((SUM(BH112:BH575)),  2)</f>
        <v>0</v>
      </c>
      <c r="G36" s="30"/>
      <c r="H36" s="30"/>
      <c r="I36" s="95">
        <v>0.15</v>
      </c>
      <c r="J36" s="94">
        <f>0</f>
        <v>0</v>
      </c>
      <c r="K36" s="30"/>
      <c r="L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44</v>
      </c>
      <c r="F37" s="94">
        <f>ROUND((SUM(BI112:BI575)),  2)</f>
        <v>0</v>
      </c>
      <c r="G37" s="30"/>
      <c r="H37" s="30"/>
      <c r="I37" s="95">
        <v>0</v>
      </c>
      <c r="J37" s="94">
        <f>0</f>
        <v>0</v>
      </c>
      <c r="K37" s="30"/>
      <c r="L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6"/>
      <c r="D39" s="97" t="s">
        <v>45</v>
      </c>
      <c r="E39" s="53"/>
      <c r="F39" s="53"/>
      <c r="G39" s="98" t="s">
        <v>46</v>
      </c>
      <c r="H39" s="99" t="s">
        <v>47</v>
      </c>
      <c r="I39" s="53"/>
      <c r="J39" s="100">
        <f>SUM(J30:J37)</f>
        <v>0</v>
      </c>
      <c r="K39" s="101"/>
      <c r="L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22" t="s">
        <v>92</v>
      </c>
      <c r="D45" s="30"/>
      <c r="E45" s="30"/>
      <c r="F45" s="30"/>
      <c r="G45" s="30"/>
      <c r="H45" s="30"/>
      <c r="I45" s="30"/>
      <c r="J45" s="30"/>
      <c r="K45" s="30"/>
      <c r="L45" s="8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7" t="s">
        <v>14</v>
      </c>
      <c r="D47" s="30"/>
      <c r="E47" s="30"/>
      <c r="F47" s="30"/>
      <c r="G47" s="30"/>
      <c r="H47" s="30"/>
      <c r="I47" s="30"/>
      <c r="J47" s="30"/>
      <c r="K47" s="30"/>
      <c r="L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0"/>
      <c r="D48" s="30"/>
      <c r="E48" s="225" t="str">
        <f>E7</f>
        <v>Oprava přívodního vodovodního řadu Břilice</v>
      </c>
      <c r="F48" s="226"/>
      <c r="G48" s="226"/>
      <c r="H48" s="226"/>
      <c r="I48" s="30"/>
      <c r="J48" s="30"/>
      <c r="K48" s="30"/>
      <c r="L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7" t="s">
        <v>90</v>
      </c>
      <c r="D49" s="30"/>
      <c r="E49" s="30"/>
      <c r="F49" s="30"/>
      <c r="G49" s="30"/>
      <c r="H49" s="30"/>
      <c r="I49" s="30"/>
      <c r="J49" s="30"/>
      <c r="K49" s="30"/>
      <c r="L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15" t="str">
        <f>E9</f>
        <v>SO 03 - Vodovod - 3. část</v>
      </c>
      <c r="F50" s="224"/>
      <c r="G50" s="224"/>
      <c r="H50" s="224"/>
      <c r="I50" s="30"/>
      <c r="J50" s="30"/>
      <c r="K50" s="30"/>
      <c r="L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7" t="s">
        <v>18</v>
      </c>
      <c r="D52" s="30"/>
      <c r="E52" s="30"/>
      <c r="F52" s="25" t="str">
        <f>F12</f>
        <v>Břilice</v>
      </c>
      <c r="G52" s="30"/>
      <c r="H52" s="30"/>
      <c r="I52" s="27" t="s">
        <v>20</v>
      </c>
      <c r="J52" s="48" t="str">
        <f>IF(J12="","",J12)</f>
        <v>7. 9. 2020</v>
      </c>
      <c r="K52" s="30"/>
      <c r="L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40.15" customHeight="1">
      <c r="A54" s="30"/>
      <c r="B54" s="31"/>
      <c r="C54" s="27" t="s">
        <v>22</v>
      </c>
      <c r="D54" s="30"/>
      <c r="E54" s="30"/>
      <c r="F54" s="25" t="str">
        <f>E15</f>
        <v xml:space="preserve"> </v>
      </c>
      <c r="G54" s="30"/>
      <c r="H54" s="30"/>
      <c r="I54" s="27" t="s">
        <v>27</v>
      </c>
      <c r="J54" s="28" t="str">
        <f>E21</f>
        <v>Ing.Jana Máchová - vodohospodářská projekce</v>
      </c>
      <c r="K54" s="30"/>
      <c r="L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7" t="s">
        <v>26</v>
      </c>
      <c r="D55" s="30"/>
      <c r="E55" s="30"/>
      <c r="F55" s="25" t="str">
        <f>IF(E18="","",E18)</f>
        <v xml:space="preserve"> </v>
      </c>
      <c r="G55" s="30"/>
      <c r="H55" s="30"/>
      <c r="I55" s="27" t="s">
        <v>32</v>
      </c>
      <c r="J55" s="28" t="str">
        <f>E24</f>
        <v xml:space="preserve"> </v>
      </c>
      <c r="K55" s="30"/>
      <c r="L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102" t="s">
        <v>93</v>
      </c>
      <c r="D57" s="96"/>
      <c r="E57" s="96"/>
      <c r="F57" s="96"/>
      <c r="G57" s="96"/>
      <c r="H57" s="96"/>
      <c r="I57" s="96"/>
      <c r="J57" s="103" t="s">
        <v>94</v>
      </c>
      <c r="K57" s="96"/>
      <c r="L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104" t="s">
        <v>67</v>
      </c>
      <c r="D59" s="30"/>
      <c r="E59" s="30"/>
      <c r="F59" s="30"/>
      <c r="G59" s="30"/>
      <c r="H59" s="30"/>
      <c r="I59" s="30"/>
      <c r="J59" s="64">
        <f>J112</f>
        <v>0</v>
      </c>
      <c r="K59" s="30"/>
      <c r="L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95</v>
      </c>
    </row>
    <row r="60" spans="1:47" s="9" customFormat="1" ht="24.95" customHeight="1">
      <c r="B60" s="105"/>
      <c r="D60" s="106" t="s">
        <v>96</v>
      </c>
      <c r="E60" s="107"/>
      <c r="F60" s="107"/>
      <c r="G60" s="107"/>
      <c r="H60" s="107"/>
      <c r="I60" s="107"/>
      <c r="J60" s="108">
        <f>J113</f>
        <v>0</v>
      </c>
      <c r="L60" s="105"/>
    </row>
    <row r="61" spans="1:47" s="10" customFormat="1" ht="19.899999999999999" customHeight="1">
      <c r="B61" s="109"/>
      <c r="D61" s="110" t="s">
        <v>97</v>
      </c>
      <c r="E61" s="111"/>
      <c r="F61" s="111"/>
      <c r="G61" s="111"/>
      <c r="H61" s="111"/>
      <c r="I61" s="111"/>
      <c r="J61" s="112">
        <f>J114</f>
        <v>0</v>
      </c>
      <c r="L61" s="109"/>
    </row>
    <row r="62" spans="1:47" s="10" customFormat="1" ht="14.85" customHeight="1">
      <c r="B62" s="109"/>
      <c r="D62" s="110" t="s">
        <v>98</v>
      </c>
      <c r="E62" s="111"/>
      <c r="F62" s="111"/>
      <c r="G62" s="111"/>
      <c r="H62" s="111"/>
      <c r="I62" s="111"/>
      <c r="J62" s="112">
        <f>J115</f>
        <v>0</v>
      </c>
      <c r="L62" s="109"/>
    </row>
    <row r="63" spans="1:47" s="10" customFormat="1" ht="14.85" customHeight="1">
      <c r="B63" s="109"/>
      <c r="D63" s="110" t="s">
        <v>99</v>
      </c>
      <c r="E63" s="111"/>
      <c r="F63" s="111"/>
      <c r="G63" s="111"/>
      <c r="H63" s="111"/>
      <c r="I63" s="111"/>
      <c r="J63" s="112">
        <f>J152</f>
        <v>0</v>
      </c>
      <c r="L63" s="109"/>
    </row>
    <row r="64" spans="1:47" s="10" customFormat="1" ht="14.85" customHeight="1">
      <c r="B64" s="109"/>
      <c r="D64" s="110" t="s">
        <v>100</v>
      </c>
      <c r="E64" s="111"/>
      <c r="F64" s="111"/>
      <c r="G64" s="111"/>
      <c r="H64" s="111"/>
      <c r="I64" s="111"/>
      <c r="J64" s="112">
        <f>J165</f>
        <v>0</v>
      </c>
      <c r="L64" s="109"/>
    </row>
    <row r="65" spans="2:12" s="10" customFormat="1" ht="14.85" customHeight="1">
      <c r="B65" s="109"/>
      <c r="D65" s="110" t="s">
        <v>102</v>
      </c>
      <c r="E65" s="111"/>
      <c r="F65" s="111"/>
      <c r="G65" s="111"/>
      <c r="H65" s="111"/>
      <c r="I65" s="111"/>
      <c r="J65" s="112">
        <f>J191</f>
        <v>0</v>
      </c>
      <c r="L65" s="109"/>
    </row>
    <row r="66" spans="2:12" s="10" customFormat="1" ht="14.85" customHeight="1">
      <c r="B66" s="109"/>
      <c r="D66" s="110" t="s">
        <v>103</v>
      </c>
      <c r="E66" s="111"/>
      <c r="F66" s="111"/>
      <c r="G66" s="111"/>
      <c r="H66" s="111"/>
      <c r="I66" s="111"/>
      <c r="J66" s="112">
        <f>J228</f>
        <v>0</v>
      </c>
      <c r="L66" s="109"/>
    </row>
    <row r="67" spans="2:12" s="10" customFormat="1" ht="14.85" customHeight="1">
      <c r="B67" s="109"/>
      <c r="D67" s="110" t="s">
        <v>104</v>
      </c>
      <c r="E67" s="111"/>
      <c r="F67" s="111"/>
      <c r="G67" s="111"/>
      <c r="H67" s="111"/>
      <c r="I67" s="111"/>
      <c r="J67" s="112">
        <f>J257</f>
        <v>0</v>
      </c>
      <c r="L67" s="109"/>
    </row>
    <row r="68" spans="2:12" s="10" customFormat="1" ht="14.85" customHeight="1">
      <c r="B68" s="109"/>
      <c r="D68" s="110" t="s">
        <v>105</v>
      </c>
      <c r="E68" s="111"/>
      <c r="F68" s="111"/>
      <c r="G68" s="111"/>
      <c r="H68" s="111"/>
      <c r="I68" s="111"/>
      <c r="J68" s="112">
        <f>J283</f>
        <v>0</v>
      </c>
      <c r="L68" s="109"/>
    </row>
    <row r="69" spans="2:12" s="10" customFormat="1" ht="19.899999999999999" customHeight="1">
      <c r="B69" s="109"/>
      <c r="D69" s="110" t="s">
        <v>106</v>
      </c>
      <c r="E69" s="111"/>
      <c r="F69" s="111"/>
      <c r="G69" s="111"/>
      <c r="H69" s="111"/>
      <c r="I69" s="111"/>
      <c r="J69" s="112">
        <f>J297</f>
        <v>0</v>
      </c>
      <c r="L69" s="109"/>
    </row>
    <row r="70" spans="2:12" s="10" customFormat="1" ht="14.85" customHeight="1">
      <c r="B70" s="109"/>
      <c r="D70" s="110" t="s">
        <v>107</v>
      </c>
      <c r="E70" s="111"/>
      <c r="F70" s="111"/>
      <c r="G70" s="111"/>
      <c r="H70" s="111"/>
      <c r="I70" s="111"/>
      <c r="J70" s="112">
        <f>J298</f>
        <v>0</v>
      </c>
      <c r="L70" s="109"/>
    </row>
    <row r="71" spans="2:12" s="10" customFormat="1" ht="19.899999999999999" customHeight="1">
      <c r="B71" s="109"/>
      <c r="D71" s="110" t="s">
        <v>857</v>
      </c>
      <c r="E71" s="111"/>
      <c r="F71" s="111"/>
      <c r="G71" s="111"/>
      <c r="H71" s="111"/>
      <c r="I71" s="111"/>
      <c r="J71" s="112">
        <f>J310</f>
        <v>0</v>
      </c>
      <c r="L71" s="109"/>
    </row>
    <row r="72" spans="2:12" s="10" customFormat="1" ht="14.85" customHeight="1">
      <c r="B72" s="109"/>
      <c r="D72" s="110" t="s">
        <v>858</v>
      </c>
      <c r="E72" s="111"/>
      <c r="F72" s="111"/>
      <c r="G72" s="111"/>
      <c r="H72" s="111"/>
      <c r="I72" s="111"/>
      <c r="J72" s="112">
        <f>J311</f>
        <v>0</v>
      </c>
      <c r="L72" s="109"/>
    </row>
    <row r="73" spans="2:12" s="10" customFormat="1" ht="19.899999999999999" customHeight="1">
      <c r="B73" s="109"/>
      <c r="D73" s="110" t="s">
        <v>108</v>
      </c>
      <c r="E73" s="111"/>
      <c r="F73" s="111"/>
      <c r="G73" s="111"/>
      <c r="H73" s="111"/>
      <c r="I73" s="111"/>
      <c r="J73" s="112">
        <f>J338</f>
        <v>0</v>
      </c>
      <c r="L73" s="109"/>
    </row>
    <row r="74" spans="2:12" s="10" customFormat="1" ht="14.85" customHeight="1">
      <c r="B74" s="109"/>
      <c r="D74" s="110" t="s">
        <v>109</v>
      </c>
      <c r="E74" s="111"/>
      <c r="F74" s="111"/>
      <c r="G74" s="111"/>
      <c r="H74" s="111"/>
      <c r="I74" s="111"/>
      <c r="J74" s="112">
        <f>J339</f>
        <v>0</v>
      </c>
      <c r="L74" s="109"/>
    </row>
    <row r="75" spans="2:12" s="10" customFormat="1" ht="19.899999999999999" customHeight="1">
      <c r="B75" s="109"/>
      <c r="D75" s="110" t="s">
        <v>859</v>
      </c>
      <c r="E75" s="111"/>
      <c r="F75" s="111"/>
      <c r="G75" s="111"/>
      <c r="H75" s="111"/>
      <c r="I75" s="111"/>
      <c r="J75" s="112">
        <f>J355</f>
        <v>0</v>
      </c>
      <c r="L75" s="109"/>
    </row>
    <row r="76" spans="2:12" s="10" customFormat="1" ht="14.85" customHeight="1">
      <c r="B76" s="109"/>
      <c r="D76" s="110" t="s">
        <v>860</v>
      </c>
      <c r="E76" s="111"/>
      <c r="F76" s="111"/>
      <c r="G76" s="111"/>
      <c r="H76" s="111"/>
      <c r="I76" s="111"/>
      <c r="J76" s="112">
        <f>J356</f>
        <v>0</v>
      </c>
      <c r="L76" s="109"/>
    </row>
    <row r="77" spans="2:12" s="10" customFormat="1" ht="14.85" customHeight="1">
      <c r="B77" s="109"/>
      <c r="D77" s="110" t="s">
        <v>861</v>
      </c>
      <c r="E77" s="111"/>
      <c r="F77" s="111"/>
      <c r="G77" s="111"/>
      <c r="H77" s="111"/>
      <c r="I77" s="111"/>
      <c r="J77" s="112">
        <f>J368</f>
        <v>0</v>
      </c>
      <c r="L77" s="109"/>
    </row>
    <row r="78" spans="2:12" s="10" customFormat="1" ht="14.85" customHeight="1">
      <c r="B78" s="109"/>
      <c r="D78" s="110" t="s">
        <v>862</v>
      </c>
      <c r="E78" s="111"/>
      <c r="F78" s="111"/>
      <c r="G78" s="111"/>
      <c r="H78" s="111"/>
      <c r="I78" s="111"/>
      <c r="J78" s="112">
        <f>J373</f>
        <v>0</v>
      </c>
      <c r="L78" s="109"/>
    </row>
    <row r="79" spans="2:12" s="10" customFormat="1" ht="19.899999999999999" customHeight="1">
      <c r="B79" s="109"/>
      <c r="D79" s="110" t="s">
        <v>110</v>
      </c>
      <c r="E79" s="111"/>
      <c r="F79" s="111"/>
      <c r="G79" s="111"/>
      <c r="H79" s="111"/>
      <c r="I79" s="111"/>
      <c r="J79" s="112">
        <f>J378</f>
        <v>0</v>
      </c>
      <c r="L79" s="109"/>
    </row>
    <row r="80" spans="2:12" s="10" customFormat="1" ht="14.85" customHeight="1">
      <c r="B80" s="109"/>
      <c r="D80" s="110" t="s">
        <v>111</v>
      </c>
      <c r="E80" s="111"/>
      <c r="F80" s="111"/>
      <c r="G80" s="111"/>
      <c r="H80" s="111"/>
      <c r="I80" s="111"/>
      <c r="J80" s="112">
        <f>J379</f>
        <v>0</v>
      </c>
      <c r="L80" s="109"/>
    </row>
    <row r="81" spans="1:31" s="10" customFormat="1" ht="14.85" customHeight="1">
      <c r="B81" s="109"/>
      <c r="D81" s="110" t="s">
        <v>112</v>
      </c>
      <c r="E81" s="111"/>
      <c r="F81" s="111"/>
      <c r="G81" s="111"/>
      <c r="H81" s="111"/>
      <c r="I81" s="111"/>
      <c r="J81" s="112">
        <f>J398</f>
        <v>0</v>
      </c>
      <c r="L81" s="109"/>
    </row>
    <row r="82" spans="1:31" s="10" customFormat="1" ht="14.85" customHeight="1">
      <c r="B82" s="109"/>
      <c r="D82" s="110" t="s">
        <v>113</v>
      </c>
      <c r="E82" s="111"/>
      <c r="F82" s="111"/>
      <c r="G82" s="111"/>
      <c r="H82" s="111"/>
      <c r="I82" s="111"/>
      <c r="J82" s="112">
        <f>J423</f>
        <v>0</v>
      </c>
      <c r="L82" s="109"/>
    </row>
    <row r="83" spans="1:31" s="10" customFormat="1" ht="19.899999999999999" customHeight="1">
      <c r="B83" s="109"/>
      <c r="D83" s="110" t="s">
        <v>115</v>
      </c>
      <c r="E83" s="111"/>
      <c r="F83" s="111"/>
      <c r="G83" s="111"/>
      <c r="H83" s="111"/>
      <c r="I83" s="111"/>
      <c r="J83" s="112">
        <f>J506</f>
        <v>0</v>
      </c>
      <c r="L83" s="109"/>
    </row>
    <row r="84" spans="1:31" s="10" customFormat="1" ht="14.85" customHeight="1">
      <c r="B84" s="109"/>
      <c r="D84" s="110" t="s">
        <v>863</v>
      </c>
      <c r="E84" s="111"/>
      <c r="F84" s="111"/>
      <c r="G84" s="111"/>
      <c r="H84" s="111"/>
      <c r="I84" s="111"/>
      <c r="J84" s="112">
        <f>J507</f>
        <v>0</v>
      </c>
      <c r="L84" s="109"/>
    </row>
    <row r="85" spans="1:31" s="10" customFormat="1" ht="14.85" customHeight="1">
      <c r="B85" s="109"/>
      <c r="D85" s="110" t="s">
        <v>864</v>
      </c>
      <c r="E85" s="111"/>
      <c r="F85" s="111"/>
      <c r="G85" s="111"/>
      <c r="H85" s="111"/>
      <c r="I85" s="111"/>
      <c r="J85" s="112">
        <f>J511</f>
        <v>0</v>
      </c>
      <c r="L85" s="109"/>
    </row>
    <row r="86" spans="1:31" s="10" customFormat="1" ht="14.85" customHeight="1">
      <c r="B86" s="109"/>
      <c r="D86" s="110" t="s">
        <v>865</v>
      </c>
      <c r="E86" s="111"/>
      <c r="F86" s="111"/>
      <c r="G86" s="111"/>
      <c r="H86" s="111"/>
      <c r="I86" s="111"/>
      <c r="J86" s="112">
        <f>J522</f>
        <v>0</v>
      </c>
      <c r="L86" s="109"/>
    </row>
    <row r="87" spans="1:31" s="10" customFormat="1" ht="19.899999999999999" customHeight="1">
      <c r="B87" s="109"/>
      <c r="D87" s="110" t="s">
        <v>116</v>
      </c>
      <c r="E87" s="111"/>
      <c r="F87" s="111"/>
      <c r="G87" s="111"/>
      <c r="H87" s="111"/>
      <c r="I87" s="111"/>
      <c r="J87" s="112">
        <f>J530</f>
        <v>0</v>
      </c>
      <c r="L87" s="109"/>
    </row>
    <row r="88" spans="1:31" s="10" customFormat="1" ht="19.899999999999999" customHeight="1">
      <c r="B88" s="109"/>
      <c r="D88" s="110" t="s">
        <v>866</v>
      </c>
      <c r="E88" s="111"/>
      <c r="F88" s="111"/>
      <c r="G88" s="111"/>
      <c r="H88" s="111"/>
      <c r="I88" s="111"/>
      <c r="J88" s="112">
        <f>J550</f>
        <v>0</v>
      </c>
      <c r="L88" s="109"/>
    </row>
    <row r="89" spans="1:31" s="9" customFormat="1" ht="24.95" customHeight="1">
      <c r="B89" s="105"/>
      <c r="D89" s="106" t="s">
        <v>117</v>
      </c>
      <c r="E89" s="107"/>
      <c r="F89" s="107"/>
      <c r="G89" s="107"/>
      <c r="H89" s="107"/>
      <c r="I89" s="107"/>
      <c r="J89" s="108">
        <f>J551</f>
        <v>0</v>
      </c>
      <c r="L89" s="105"/>
    </row>
    <row r="90" spans="1:31" s="10" customFormat="1" ht="19.899999999999999" customHeight="1">
      <c r="B90" s="109"/>
      <c r="D90" s="110" t="s">
        <v>118</v>
      </c>
      <c r="E90" s="111"/>
      <c r="F90" s="111"/>
      <c r="G90" s="111"/>
      <c r="H90" s="111"/>
      <c r="I90" s="111"/>
      <c r="J90" s="112">
        <f>J552</f>
        <v>0</v>
      </c>
      <c r="L90" s="109"/>
    </row>
    <row r="91" spans="1:31" s="10" customFormat="1" ht="19.899999999999999" customHeight="1">
      <c r="B91" s="109"/>
      <c r="D91" s="110" t="s">
        <v>119</v>
      </c>
      <c r="E91" s="111"/>
      <c r="F91" s="111"/>
      <c r="G91" s="111"/>
      <c r="H91" s="111"/>
      <c r="I91" s="111"/>
      <c r="J91" s="112">
        <f>J565</f>
        <v>0</v>
      </c>
      <c r="L91" s="109"/>
    </row>
    <row r="92" spans="1:31" s="10" customFormat="1" ht="19.899999999999999" customHeight="1">
      <c r="B92" s="109"/>
      <c r="D92" s="110" t="s">
        <v>120</v>
      </c>
      <c r="E92" s="111"/>
      <c r="F92" s="111"/>
      <c r="G92" s="111"/>
      <c r="H92" s="111"/>
      <c r="I92" s="111"/>
      <c r="J92" s="112">
        <f>J569</f>
        <v>0</v>
      </c>
      <c r="L92" s="109"/>
    </row>
    <row r="93" spans="1:31" s="2" customFormat="1" ht="21.7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88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6.95" customHeight="1">
      <c r="A94" s="30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88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8" spans="1:63" s="2" customFormat="1" ht="6.95" customHeight="1">
      <c r="A98" s="30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88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63" s="2" customFormat="1" ht="24.95" customHeight="1">
      <c r="A99" s="30"/>
      <c r="B99" s="31"/>
      <c r="C99" s="22" t="s">
        <v>121</v>
      </c>
      <c r="D99" s="30"/>
      <c r="E99" s="30"/>
      <c r="F99" s="30"/>
      <c r="G99" s="30"/>
      <c r="H99" s="30"/>
      <c r="I99" s="30"/>
      <c r="J99" s="30"/>
      <c r="K99" s="30"/>
      <c r="L99" s="88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63" s="2" customFormat="1" ht="6.95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88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63" s="2" customFormat="1" ht="12" customHeight="1">
      <c r="A101" s="30"/>
      <c r="B101" s="31"/>
      <c r="C101" s="27" t="s">
        <v>14</v>
      </c>
      <c r="D101" s="30"/>
      <c r="E101" s="30"/>
      <c r="F101" s="30"/>
      <c r="G101" s="30"/>
      <c r="H101" s="30"/>
      <c r="I101" s="30"/>
      <c r="J101" s="30"/>
      <c r="K101" s="30"/>
      <c r="L101" s="88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63" s="2" customFormat="1" ht="16.5" customHeight="1">
      <c r="A102" s="30"/>
      <c r="B102" s="31"/>
      <c r="C102" s="30"/>
      <c r="D102" s="30"/>
      <c r="E102" s="225" t="str">
        <f>E7</f>
        <v>Oprava přívodního vodovodního řadu Břilice</v>
      </c>
      <c r="F102" s="226"/>
      <c r="G102" s="226"/>
      <c r="H102" s="226"/>
      <c r="I102" s="30"/>
      <c r="J102" s="30"/>
      <c r="K102" s="30"/>
      <c r="L102" s="88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63" s="2" customFormat="1" ht="12" customHeight="1">
      <c r="A103" s="30"/>
      <c r="B103" s="31"/>
      <c r="C103" s="27" t="s">
        <v>90</v>
      </c>
      <c r="D103" s="30"/>
      <c r="E103" s="30"/>
      <c r="F103" s="30"/>
      <c r="G103" s="30"/>
      <c r="H103" s="30"/>
      <c r="I103" s="30"/>
      <c r="J103" s="30"/>
      <c r="K103" s="30"/>
      <c r="L103" s="88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63" s="2" customFormat="1" ht="16.5" customHeight="1">
      <c r="A104" s="30"/>
      <c r="B104" s="31"/>
      <c r="C104" s="30"/>
      <c r="D104" s="30"/>
      <c r="E104" s="215" t="str">
        <f>E9</f>
        <v>SO 03 - Vodovod - 3. část</v>
      </c>
      <c r="F104" s="224"/>
      <c r="G104" s="224"/>
      <c r="H104" s="224"/>
      <c r="I104" s="30"/>
      <c r="J104" s="30"/>
      <c r="K104" s="30"/>
      <c r="L104" s="88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63" s="2" customFormat="1" ht="6.95" customHeight="1">
      <c r="A105" s="30"/>
      <c r="B105" s="31"/>
      <c r="C105" s="30"/>
      <c r="D105" s="30"/>
      <c r="E105" s="30"/>
      <c r="F105" s="30"/>
      <c r="G105" s="30"/>
      <c r="H105" s="30"/>
      <c r="I105" s="30"/>
      <c r="J105" s="30"/>
      <c r="K105" s="30"/>
      <c r="L105" s="88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63" s="2" customFormat="1" ht="12" customHeight="1">
      <c r="A106" s="30"/>
      <c r="B106" s="31"/>
      <c r="C106" s="27" t="s">
        <v>18</v>
      </c>
      <c r="D106" s="30"/>
      <c r="E106" s="30"/>
      <c r="F106" s="25" t="str">
        <f>F12</f>
        <v>Břilice</v>
      </c>
      <c r="G106" s="30"/>
      <c r="H106" s="30"/>
      <c r="I106" s="27" t="s">
        <v>20</v>
      </c>
      <c r="J106" s="48" t="str">
        <f>IF(J12="","",J12)</f>
        <v>7. 9. 2020</v>
      </c>
      <c r="K106" s="30"/>
      <c r="L106" s="88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63" s="2" customFormat="1" ht="6.95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88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63" s="2" customFormat="1" ht="40.15" customHeight="1">
      <c r="A108" s="30"/>
      <c r="B108" s="31"/>
      <c r="C108" s="27" t="s">
        <v>22</v>
      </c>
      <c r="D108" s="30"/>
      <c r="E108" s="30"/>
      <c r="F108" s="25" t="str">
        <f>E15</f>
        <v xml:space="preserve"> </v>
      </c>
      <c r="G108" s="30"/>
      <c r="H108" s="30"/>
      <c r="I108" s="27" t="s">
        <v>27</v>
      </c>
      <c r="J108" s="28" t="str">
        <f>E21</f>
        <v>Ing.Jana Máchová - vodohospodářská projekce</v>
      </c>
      <c r="K108" s="30"/>
      <c r="L108" s="88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63" s="2" customFormat="1" ht="15.2" customHeight="1">
      <c r="A109" s="30"/>
      <c r="B109" s="31"/>
      <c r="C109" s="27" t="s">
        <v>26</v>
      </c>
      <c r="D109" s="30"/>
      <c r="E109" s="30"/>
      <c r="F109" s="25" t="str">
        <f>IF(E18="","",E18)</f>
        <v xml:space="preserve"> </v>
      </c>
      <c r="G109" s="30"/>
      <c r="H109" s="30"/>
      <c r="I109" s="27" t="s">
        <v>32</v>
      </c>
      <c r="J109" s="28" t="str">
        <f>E24</f>
        <v xml:space="preserve"> </v>
      </c>
      <c r="K109" s="30"/>
      <c r="L109" s="88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63" s="2" customFormat="1" ht="10.35" customHeight="1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88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63" s="11" customFormat="1" ht="29.25" customHeight="1">
      <c r="A111" s="113"/>
      <c r="B111" s="114"/>
      <c r="C111" s="115" t="s">
        <v>122</v>
      </c>
      <c r="D111" s="116" t="s">
        <v>54</v>
      </c>
      <c r="E111" s="116" t="s">
        <v>50</v>
      </c>
      <c r="F111" s="116" t="s">
        <v>51</v>
      </c>
      <c r="G111" s="116" t="s">
        <v>123</v>
      </c>
      <c r="H111" s="116" t="s">
        <v>124</v>
      </c>
      <c r="I111" s="116" t="s">
        <v>125</v>
      </c>
      <c r="J111" s="116" t="s">
        <v>94</v>
      </c>
      <c r="K111" s="117" t="s">
        <v>126</v>
      </c>
      <c r="L111" s="118"/>
      <c r="M111" s="55" t="s">
        <v>3</v>
      </c>
      <c r="N111" s="56" t="s">
        <v>39</v>
      </c>
      <c r="O111" s="56" t="s">
        <v>127</v>
      </c>
      <c r="P111" s="56" t="s">
        <v>128</v>
      </c>
      <c r="Q111" s="56" t="s">
        <v>129</v>
      </c>
      <c r="R111" s="56" t="s">
        <v>130</v>
      </c>
      <c r="S111" s="56" t="s">
        <v>131</v>
      </c>
      <c r="T111" s="57" t="s">
        <v>132</v>
      </c>
      <c r="U111" s="113"/>
      <c r="V111" s="113"/>
      <c r="W111" s="113"/>
      <c r="X111" s="113"/>
      <c r="Y111" s="113"/>
      <c r="Z111" s="113"/>
      <c r="AA111" s="113"/>
      <c r="AB111" s="113"/>
      <c r="AC111" s="113"/>
      <c r="AD111" s="113"/>
      <c r="AE111" s="113"/>
    </row>
    <row r="112" spans="1:63" s="2" customFormat="1" ht="22.9" customHeight="1">
      <c r="A112" s="30"/>
      <c r="B112" s="31"/>
      <c r="C112" s="62" t="s">
        <v>133</v>
      </c>
      <c r="D112" s="30"/>
      <c r="E112" s="30"/>
      <c r="F112" s="30"/>
      <c r="G112" s="30"/>
      <c r="H112" s="30"/>
      <c r="I112" s="30"/>
      <c r="J112" s="119">
        <f>BK112</f>
        <v>0</v>
      </c>
      <c r="K112" s="30"/>
      <c r="L112" s="31"/>
      <c r="M112" s="58"/>
      <c r="N112" s="49"/>
      <c r="O112" s="59"/>
      <c r="P112" s="120">
        <f>P113+P551</f>
        <v>956.95032300000014</v>
      </c>
      <c r="Q112" s="59"/>
      <c r="R112" s="120">
        <f>R113+R551</f>
        <v>11.92428954</v>
      </c>
      <c r="S112" s="59"/>
      <c r="T112" s="121">
        <f>T113+T551</f>
        <v>9.0628499999999992</v>
      </c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T112" s="18" t="s">
        <v>68</v>
      </c>
      <c r="AU112" s="18" t="s">
        <v>95</v>
      </c>
      <c r="BK112" s="122">
        <f>BK113+BK551</f>
        <v>0</v>
      </c>
    </row>
    <row r="113" spans="1:65" s="12" customFormat="1" ht="25.9" customHeight="1">
      <c r="B113" s="123"/>
      <c r="D113" s="124" t="s">
        <v>68</v>
      </c>
      <c r="E113" s="125" t="s">
        <v>134</v>
      </c>
      <c r="F113" s="125" t="s">
        <v>135</v>
      </c>
      <c r="J113" s="126">
        <f>BK113</f>
        <v>0</v>
      </c>
      <c r="L113" s="123"/>
      <c r="M113" s="127"/>
      <c r="N113" s="128"/>
      <c r="O113" s="128"/>
      <c r="P113" s="129">
        <f>P114+P297+P310+P338+P355+P378+P506+P530+P550</f>
        <v>956.95032300000014</v>
      </c>
      <c r="Q113" s="128"/>
      <c r="R113" s="129">
        <f>R114+R297+R310+R338+R355+R378+R506+R530+R550</f>
        <v>11.92428954</v>
      </c>
      <c r="S113" s="128"/>
      <c r="T113" s="130">
        <f>T114+T297+T310+T338+T355+T378+T506+T530+T550</f>
        <v>9.0628499999999992</v>
      </c>
      <c r="AR113" s="124" t="s">
        <v>77</v>
      </c>
      <c r="AT113" s="131" t="s">
        <v>68</v>
      </c>
      <c r="AU113" s="131" t="s">
        <v>69</v>
      </c>
      <c r="AY113" s="124" t="s">
        <v>136</v>
      </c>
      <c r="BK113" s="132">
        <f>BK114+BK297+BK310+BK338+BK355+BK378+BK506+BK530+BK550</f>
        <v>0</v>
      </c>
    </row>
    <row r="114" spans="1:65" s="12" customFormat="1" ht="22.9" customHeight="1">
      <c r="B114" s="123"/>
      <c r="D114" s="124" t="s">
        <v>68</v>
      </c>
      <c r="E114" s="133" t="s">
        <v>77</v>
      </c>
      <c r="F114" s="133" t="s">
        <v>137</v>
      </c>
      <c r="J114" s="134">
        <f>BK114</f>
        <v>0</v>
      </c>
      <c r="L114" s="123"/>
      <c r="M114" s="127"/>
      <c r="N114" s="128"/>
      <c r="O114" s="128"/>
      <c r="P114" s="129">
        <f>P115+P152+P165+P191+P228+P257+P283</f>
        <v>762.01521300000002</v>
      </c>
      <c r="Q114" s="128"/>
      <c r="R114" s="129">
        <f>R115+R152+R165+R191+R228+R257+R283</f>
        <v>0.75735525999999997</v>
      </c>
      <c r="S114" s="128"/>
      <c r="T114" s="130">
        <f>T115+T152+T165+T191+T228+T257+T283</f>
        <v>3.0827500000000003</v>
      </c>
      <c r="AR114" s="124" t="s">
        <v>77</v>
      </c>
      <c r="AT114" s="131" t="s">
        <v>68</v>
      </c>
      <c r="AU114" s="131" t="s">
        <v>77</v>
      </c>
      <c r="AY114" s="124" t="s">
        <v>136</v>
      </c>
      <c r="BK114" s="132">
        <f>BK115+BK152+BK165+BK191+BK228+BK257+BK283</f>
        <v>0</v>
      </c>
    </row>
    <row r="115" spans="1:65" s="12" customFormat="1" ht="20.85" customHeight="1">
      <c r="B115" s="123"/>
      <c r="D115" s="124" t="s">
        <v>68</v>
      </c>
      <c r="E115" s="133" t="s">
        <v>138</v>
      </c>
      <c r="F115" s="133" t="s">
        <v>139</v>
      </c>
      <c r="J115" s="134">
        <f>BK115</f>
        <v>0</v>
      </c>
      <c r="L115" s="123"/>
      <c r="M115" s="127"/>
      <c r="N115" s="128"/>
      <c r="O115" s="128"/>
      <c r="P115" s="129">
        <f>SUM(P116:P151)</f>
        <v>25.177399999999999</v>
      </c>
      <c r="Q115" s="128"/>
      <c r="R115" s="129">
        <f>SUM(R116:R151)</f>
        <v>0.33036000000000004</v>
      </c>
      <c r="S115" s="128"/>
      <c r="T115" s="130">
        <f>SUM(T116:T151)</f>
        <v>3.0827500000000003</v>
      </c>
      <c r="AR115" s="124" t="s">
        <v>77</v>
      </c>
      <c r="AT115" s="131" t="s">
        <v>68</v>
      </c>
      <c r="AU115" s="131" t="s">
        <v>79</v>
      </c>
      <c r="AY115" s="124" t="s">
        <v>136</v>
      </c>
      <c r="BK115" s="132">
        <f>SUM(BK116:BK151)</f>
        <v>0</v>
      </c>
    </row>
    <row r="116" spans="1:65" s="2" customFormat="1" ht="49.15" customHeight="1">
      <c r="A116" s="30"/>
      <c r="B116" s="135"/>
      <c r="C116" s="136" t="s">
        <v>77</v>
      </c>
      <c r="D116" s="136" t="s">
        <v>140</v>
      </c>
      <c r="E116" s="137" t="s">
        <v>867</v>
      </c>
      <c r="F116" s="138" t="s">
        <v>868</v>
      </c>
      <c r="G116" s="139" t="s">
        <v>175</v>
      </c>
      <c r="H116" s="140">
        <v>15</v>
      </c>
      <c r="I116" s="141"/>
      <c r="J116" s="141">
        <f>ROUND(I116*H116,2)</f>
        <v>0</v>
      </c>
      <c r="K116" s="138" t="s">
        <v>144</v>
      </c>
      <c r="L116" s="31"/>
      <c r="M116" s="142" t="s">
        <v>3</v>
      </c>
      <c r="N116" s="143" t="s">
        <v>40</v>
      </c>
      <c r="O116" s="144">
        <v>0.17199999999999999</v>
      </c>
      <c r="P116" s="144">
        <f>O116*H116</f>
        <v>2.5799999999999996</v>
      </c>
      <c r="Q116" s="144">
        <v>0</v>
      </c>
      <c r="R116" s="144">
        <f>Q116*H116</f>
        <v>0</v>
      </c>
      <c r="S116" s="144">
        <v>0</v>
      </c>
      <c r="T116" s="145">
        <f>S116*H116</f>
        <v>0</v>
      </c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R116" s="146" t="s">
        <v>145</v>
      </c>
      <c r="AT116" s="146" t="s">
        <v>140</v>
      </c>
      <c r="AU116" s="146" t="s">
        <v>146</v>
      </c>
      <c r="AY116" s="18" t="s">
        <v>136</v>
      </c>
      <c r="BE116" s="147">
        <f>IF(N116="základní",J116,0)</f>
        <v>0</v>
      </c>
      <c r="BF116" s="147">
        <f>IF(N116="snížená",J116,0)</f>
        <v>0</v>
      </c>
      <c r="BG116" s="147">
        <f>IF(N116="zákl. přenesená",J116,0)</f>
        <v>0</v>
      </c>
      <c r="BH116" s="147">
        <f>IF(N116="sníž. přenesená",J116,0)</f>
        <v>0</v>
      </c>
      <c r="BI116" s="147">
        <f>IF(N116="nulová",J116,0)</f>
        <v>0</v>
      </c>
      <c r="BJ116" s="18" t="s">
        <v>77</v>
      </c>
      <c r="BK116" s="147">
        <f>ROUND(I116*H116,2)</f>
        <v>0</v>
      </c>
      <c r="BL116" s="18" t="s">
        <v>145</v>
      </c>
      <c r="BM116" s="146" t="s">
        <v>869</v>
      </c>
    </row>
    <row r="117" spans="1:65" s="14" customFormat="1">
      <c r="B117" s="155"/>
      <c r="D117" s="149" t="s">
        <v>148</v>
      </c>
      <c r="E117" s="156" t="s">
        <v>3</v>
      </c>
      <c r="F117" s="157" t="s">
        <v>9</v>
      </c>
      <c r="H117" s="158">
        <v>15</v>
      </c>
      <c r="L117" s="155"/>
      <c r="M117" s="159"/>
      <c r="N117" s="160"/>
      <c r="O117" s="160"/>
      <c r="P117" s="160"/>
      <c r="Q117" s="160"/>
      <c r="R117" s="160"/>
      <c r="S117" s="160"/>
      <c r="T117" s="161"/>
      <c r="AT117" s="156" t="s">
        <v>148</v>
      </c>
      <c r="AU117" s="156" t="s">
        <v>146</v>
      </c>
      <c r="AV117" s="14" t="s">
        <v>79</v>
      </c>
      <c r="AW117" s="14" t="s">
        <v>31</v>
      </c>
      <c r="AX117" s="14" t="s">
        <v>69</v>
      </c>
      <c r="AY117" s="156" t="s">
        <v>136</v>
      </c>
    </row>
    <row r="118" spans="1:65" s="15" customFormat="1">
      <c r="B118" s="162"/>
      <c r="D118" s="149" t="s">
        <v>148</v>
      </c>
      <c r="E118" s="163" t="s">
        <v>3</v>
      </c>
      <c r="F118" s="164" t="s">
        <v>151</v>
      </c>
      <c r="H118" s="165">
        <v>15</v>
      </c>
      <c r="L118" s="162"/>
      <c r="M118" s="166"/>
      <c r="N118" s="167"/>
      <c r="O118" s="167"/>
      <c r="P118" s="167"/>
      <c r="Q118" s="167"/>
      <c r="R118" s="167"/>
      <c r="S118" s="167"/>
      <c r="T118" s="168"/>
      <c r="AT118" s="163" t="s">
        <v>148</v>
      </c>
      <c r="AU118" s="163" t="s">
        <v>146</v>
      </c>
      <c r="AV118" s="15" t="s">
        <v>145</v>
      </c>
      <c r="AW118" s="15" t="s">
        <v>31</v>
      </c>
      <c r="AX118" s="15" t="s">
        <v>77</v>
      </c>
      <c r="AY118" s="163" t="s">
        <v>136</v>
      </c>
    </row>
    <row r="119" spans="1:65" s="2" customFormat="1" ht="24.2" customHeight="1">
      <c r="A119" s="30"/>
      <c r="B119" s="135"/>
      <c r="C119" s="136" t="s">
        <v>79</v>
      </c>
      <c r="D119" s="136" t="s">
        <v>140</v>
      </c>
      <c r="E119" s="137" t="s">
        <v>870</v>
      </c>
      <c r="F119" s="138" t="s">
        <v>871</v>
      </c>
      <c r="G119" s="139" t="s">
        <v>175</v>
      </c>
      <c r="H119" s="140">
        <v>15</v>
      </c>
      <c r="I119" s="141"/>
      <c r="J119" s="141">
        <f>ROUND(I119*H119,2)</f>
        <v>0</v>
      </c>
      <c r="K119" s="138" t="s">
        <v>144</v>
      </c>
      <c r="L119" s="31"/>
      <c r="M119" s="142" t="s">
        <v>3</v>
      </c>
      <c r="N119" s="143" t="s">
        <v>40</v>
      </c>
      <c r="O119" s="144">
        <v>6.4000000000000001E-2</v>
      </c>
      <c r="P119" s="144">
        <f>O119*H119</f>
        <v>0.96</v>
      </c>
      <c r="Q119" s="144">
        <v>3.0000000000000001E-5</v>
      </c>
      <c r="R119" s="144">
        <f>Q119*H119</f>
        <v>4.4999999999999999E-4</v>
      </c>
      <c r="S119" s="144">
        <v>0</v>
      </c>
      <c r="T119" s="145">
        <f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46" t="s">
        <v>145</v>
      </c>
      <c r="AT119" s="146" t="s">
        <v>140</v>
      </c>
      <c r="AU119" s="146" t="s">
        <v>146</v>
      </c>
      <c r="AY119" s="18" t="s">
        <v>136</v>
      </c>
      <c r="BE119" s="147">
        <f>IF(N119="základní",J119,0)</f>
        <v>0</v>
      </c>
      <c r="BF119" s="147">
        <f>IF(N119="snížená",J119,0)</f>
        <v>0</v>
      </c>
      <c r="BG119" s="147">
        <f>IF(N119="zákl. přenesená",J119,0)</f>
        <v>0</v>
      </c>
      <c r="BH119" s="147">
        <f>IF(N119="sníž. přenesená",J119,0)</f>
        <v>0</v>
      </c>
      <c r="BI119" s="147">
        <f>IF(N119="nulová",J119,0)</f>
        <v>0</v>
      </c>
      <c r="BJ119" s="18" t="s">
        <v>77</v>
      </c>
      <c r="BK119" s="147">
        <f>ROUND(I119*H119,2)</f>
        <v>0</v>
      </c>
      <c r="BL119" s="18" t="s">
        <v>145</v>
      </c>
      <c r="BM119" s="146" t="s">
        <v>872</v>
      </c>
    </row>
    <row r="120" spans="1:65" s="14" customFormat="1">
      <c r="B120" s="155"/>
      <c r="D120" s="149" t="s">
        <v>148</v>
      </c>
      <c r="E120" s="156" t="s">
        <v>3</v>
      </c>
      <c r="F120" s="157" t="s">
        <v>9</v>
      </c>
      <c r="H120" s="158">
        <v>15</v>
      </c>
      <c r="L120" s="155"/>
      <c r="M120" s="159"/>
      <c r="N120" s="160"/>
      <c r="O120" s="160"/>
      <c r="P120" s="160"/>
      <c r="Q120" s="160"/>
      <c r="R120" s="160"/>
      <c r="S120" s="160"/>
      <c r="T120" s="161"/>
      <c r="AT120" s="156" t="s">
        <v>148</v>
      </c>
      <c r="AU120" s="156" t="s">
        <v>146</v>
      </c>
      <c r="AV120" s="14" t="s">
        <v>79</v>
      </c>
      <c r="AW120" s="14" t="s">
        <v>31</v>
      </c>
      <c r="AX120" s="14" t="s">
        <v>69</v>
      </c>
      <c r="AY120" s="156" t="s">
        <v>136</v>
      </c>
    </row>
    <row r="121" spans="1:65" s="15" customFormat="1">
      <c r="B121" s="162"/>
      <c r="D121" s="149" t="s">
        <v>148</v>
      </c>
      <c r="E121" s="163" t="s">
        <v>3</v>
      </c>
      <c r="F121" s="164" t="s">
        <v>151</v>
      </c>
      <c r="H121" s="165">
        <v>15</v>
      </c>
      <c r="L121" s="162"/>
      <c r="M121" s="166"/>
      <c r="N121" s="167"/>
      <c r="O121" s="167"/>
      <c r="P121" s="167"/>
      <c r="Q121" s="167"/>
      <c r="R121" s="167"/>
      <c r="S121" s="167"/>
      <c r="T121" s="168"/>
      <c r="AT121" s="163" t="s">
        <v>148</v>
      </c>
      <c r="AU121" s="163" t="s">
        <v>146</v>
      </c>
      <c r="AV121" s="15" t="s">
        <v>145</v>
      </c>
      <c r="AW121" s="15" t="s">
        <v>31</v>
      </c>
      <c r="AX121" s="15" t="s">
        <v>77</v>
      </c>
      <c r="AY121" s="163" t="s">
        <v>136</v>
      </c>
    </row>
    <row r="122" spans="1:65" s="2" customFormat="1" ht="76.349999999999994" customHeight="1">
      <c r="A122" s="30"/>
      <c r="B122" s="135"/>
      <c r="C122" s="136" t="s">
        <v>146</v>
      </c>
      <c r="D122" s="136" t="s">
        <v>140</v>
      </c>
      <c r="E122" s="137" t="s">
        <v>873</v>
      </c>
      <c r="F122" s="138" t="s">
        <v>874</v>
      </c>
      <c r="G122" s="139" t="s">
        <v>175</v>
      </c>
      <c r="H122" s="140">
        <v>1.65</v>
      </c>
      <c r="I122" s="141"/>
      <c r="J122" s="141">
        <f>ROUND(I122*H122,2)</f>
        <v>0</v>
      </c>
      <c r="K122" s="138" t="s">
        <v>144</v>
      </c>
      <c r="L122" s="31"/>
      <c r="M122" s="142" t="s">
        <v>3</v>
      </c>
      <c r="N122" s="143" t="s">
        <v>40</v>
      </c>
      <c r="O122" s="144">
        <v>5.3999999999999999E-2</v>
      </c>
      <c r="P122" s="144">
        <f>O122*H122</f>
        <v>8.9099999999999999E-2</v>
      </c>
      <c r="Q122" s="144">
        <v>0</v>
      </c>
      <c r="R122" s="144">
        <f>Q122*H122</f>
        <v>0</v>
      </c>
      <c r="S122" s="144">
        <v>0.29499999999999998</v>
      </c>
      <c r="T122" s="145">
        <f>S122*H122</f>
        <v>0.48674999999999996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46" t="s">
        <v>145</v>
      </c>
      <c r="AT122" s="146" t="s">
        <v>140</v>
      </c>
      <c r="AU122" s="146" t="s">
        <v>146</v>
      </c>
      <c r="AY122" s="18" t="s">
        <v>136</v>
      </c>
      <c r="BE122" s="147">
        <f>IF(N122="základní",J122,0)</f>
        <v>0</v>
      </c>
      <c r="BF122" s="147">
        <f>IF(N122="snížená",J122,0)</f>
        <v>0</v>
      </c>
      <c r="BG122" s="147">
        <f>IF(N122="zákl. přenesená",J122,0)</f>
        <v>0</v>
      </c>
      <c r="BH122" s="147">
        <f>IF(N122="sníž. přenesená",J122,0)</f>
        <v>0</v>
      </c>
      <c r="BI122" s="147">
        <f>IF(N122="nulová",J122,0)</f>
        <v>0</v>
      </c>
      <c r="BJ122" s="18" t="s">
        <v>77</v>
      </c>
      <c r="BK122" s="147">
        <f>ROUND(I122*H122,2)</f>
        <v>0</v>
      </c>
      <c r="BL122" s="18" t="s">
        <v>145</v>
      </c>
      <c r="BM122" s="146" t="s">
        <v>875</v>
      </c>
    </row>
    <row r="123" spans="1:65" s="13" customFormat="1">
      <c r="B123" s="148"/>
      <c r="D123" s="149" t="s">
        <v>148</v>
      </c>
      <c r="E123" s="150" t="s">
        <v>3</v>
      </c>
      <c r="F123" s="151" t="s">
        <v>876</v>
      </c>
      <c r="H123" s="150" t="s">
        <v>3</v>
      </c>
      <c r="L123" s="148"/>
      <c r="M123" s="152"/>
      <c r="N123" s="153"/>
      <c r="O123" s="153"/>
      <c r="P123" s="153"/>
      <c r="Q123" s="153"/>
      <c r="R123" s="153"/>
      <c r="S123" s="153"/>
      <c r="T123" s="154"/>
      <c r="AT123" s="150" t="s">
        <v>148</v>
      </c>
      <c r="AU123" s="150" t="s">
        <v>146</v>
      </c>
      <c r="AV123" s="13" t="s">
        <v>77</v>
      </c>
      <c r="AW123" s="13" t="s">
        <v>31</v>
      </c>
      <c r="AX123" s="13" t="s">
        <v>69</v>
      </c>
      <c r="AY123" s="150" t="s">
        <v>136</v>
      </c>
    </row>
    <row r="124" spans="1:65" s="14" customFormat="1">
      <c r="B124" s="155"/>
      <c r="D124" s="149" t="s">
        <v>148</v>
      </c>
      <c r="E124" s="156" t="s">
        <v>3</v>
      </c>
      <c r="F124" s="157" t="s">
        <v>877</v>
      </c>
      <c r="H124" s="158">
        <v>1.65</v>
      </c>
      <c r="L124" s="155"/>
      <c r="M124" s="159"/>
      <c r="N124" s="160"/>
      <c r="O124" s="160"/>
      <c r="P124" s="160"/>
      <c r="Q124" s="160"/>
      <c r="R124" s="160"/>
      <c r="S124" s="160"/>
      <c r="T124" s="161"/>
      <c r="AT124" s="156" t="s">
        <v>148</v>
      </c>
      <c r="AU124" s="156" t="s">
        <v>146</v>
      </c>
      <c r="AV124" s="14" t="s">
        <v>79</v>
      </c>
      <c r="AW124" s="14" t="s">
        <v>31</v>
      </c>
      <c r="AX124" s="14" t="s">
        <v>69</v>
      </c>
      <c r="AY124" s="156" t="s">
        <v>136</v>
      </c>
    </row>
    <row r="125" spans="1:65" s="15" customFormat="1">
      <c r="B125" s="162"/>
      <c r="D125" s="149" t="s">
        <v>148</v>
      </c>
      <c r="E125" s="163" t="s">
        <v>3</v>
      </c>
      <c r="F125" s="164" t="s">
        <v>151</v>
      </c>
      <c r="H125" s="165">
        <v>1.65</v>
      </c>
      <c r="L125" s="162"/>
      <c r="M125" s="166"/>
      <c r="N125" s="167"/>
      <c r="O125" s="167"/>
      <c r="P125" s="167"/>
      <c r="Q125" s="167"/>
      <c r="R125" s="167"/>
      <c r="S125" s="167"/>
      <c r="T125" s="168"/>
      <c r="AT125" s="163" t="s">
        <v>148</v>
      </c>
      <c r="AU125" s="163" t="s">
        <v>146</v>
      </c>
      <c r="AV125" s="15" t="s">
        <v>145</v>
      </c>
      <c r="AW125" s="15" t="s">
        <v>31</v>
      </c>
      <c r="AX125" s="15" t="s">
        <v>77</v>
      </c>
      <c r="AY125" s="163" t="s">
        <v>136</v>
      </c>
    </row>
    <row r="126" spans="1:65" s="2" customFormat="1" ht="62.65" customHeight="1">
      <c r="A126" s="30"/>
      <c r="B126" s="135"/>
      <c r="C126" s="136" t="s">
        <v>145</v>
      </c>
      <c r="D126" s="136" t="s">
        <v>140</v>
      </c>
      <c r="E126" s="137" t="s">
        <v>878</v>
      </c>
      <c r="F126" s="138" t="s">
        <v>879</v>
      </c>
      <c r="G126" s="139" t="s">
        <v>175</v>
      </c>
      <c r="H126" s="140">
        <v>4.4000000000000004</v>
      </c>
      <c r="I126" s="141"/>
      <c r="J126" s="141">
        <f>ROUND(I126*H126,2)</f>
        <v>0</v>
      </c>
      <c r="K126" s="138" t="s">
        <v>144</v>
      </c>
      <c r="L126" s="31"/>
      <c r="M126" s="142" t="s">
        <v>3</v>
      </c>
      <c r="N126" s="143" t="s">
        <v>40</v>
      </c>
      <c r="O126" s="144">
        <v>1.3029999999999999</v>
      </c>
      <c r="P126" s="144">
        <f>O126*H126</f>
        <v>5.7332000000000001</v>
      </c>
      <c r="Q126" s="144">
        <v>0</v>
      </c>
      <c r="R126" s="144">
        <f>Q126*H126</f>
        <v>0</v>
      </c>
      <c r="S126" s="144">
        <v>0.28999999999999998</v>
      </c>
      <c r="T126" s="145">
        <f>S126*H126</f>
        <v>1.276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46" t="s">
        <v>145</v>
      </c>
      <c r="AT126" s="146" t="s">
        <v>140</v>
      </c>
      <c r="AU126" s="146" t="s">
        <v>146</v>
      </c>
      <c r="AY126" s="18" t="s">
        <v>136</v>
      </c>
      <c r="BE126" s="147">
        <f>IF(N126="základní",J126,0)</f>
        <v>0</v>
      </c>
      <c r="BF126" s="147">
        <f>IF(N126="snížená",J126,0)</f>
        <v>0</v>
      </c>
      <c r="BG126" s="147">
        <f>IF(N126="zákl. přenesená",J126,0)</f>
        <v>0</v>
      </c>
      <c r="BH126" s="147">
        <f>IF(N126="sníž. přenesená",J126,0)</f>
        <v>0</v>
      </c>
      <c r="BI126" s="147">
        <f>IF(N126="nulová",J126,0)</f>
        <v>0</v>
      </c>
      <c r="BJ126" s="18" t="s">
        <v>77</v>
      </c>
      <c r="BK126" s="147">
        <f>ROUND(I126*H126,2)</f>
        <v>0</v>
      </c>
      <c r="BL126" s="18" t="s">
        <v>145</v>
      </c>
      <c r="BM126" s="146" t="s">
        <v>880</v>
      </c>
    </row>
    <row r="127" spans="1:65" s="13" customFormat="1">
      <c r="B127" s="148"/>
      <c r="D127" s="149" t="s">
        <v>148</v>
      </c>
      <c r="E127" s="150" t="s">
        <v>3</v>
      </c>
      <c r="F127" s="151" t="s">
        <v>876</v>
      </c>
      <c r="H127" s="150" t="s">
        <v>3</v>
      </c>
      <c r="L127" s="148"/>
      <c r="M127" s="152"/>
      <c r="N127" s="153"/>
      <c r="O127" s="153"/>
      <c r="P127" s="153"/>
      <c r="Q127" s="153"/>
      <c r="R127" s="153"/>
      <c r="S127" s="153"/>
      <c r="T127" s="154"/>
      <c r="AT127" s="150" t="s">
        <v>148</v>
      </c>
      <c r="AU127" s="150" t="s">
        <v>146</v>
      </c>
      <c r="AV127" s="13" t="s">
        <v>77</v>
      </c>
      <c r="AW127" s="13" t="s">
        <v>31</v>
      </c>
      <c r="AX127" s="13" t="s">
        <v>69</v>
      </c>
      <c r="AY127" s="150" t="s">
        <v>136</v>
      </c>
    </row>
    <row r="128" spans="1:65" s="14" customFormat="1">
      <c r="B128" s="155"/>
      <c r="D128" s="149" t="s">
        <v>148</v>
      </c>
      <c r="E128" s="156" t="s">
        <v>3</v>
      </c>
      <c r="F128" s="157" t="s">
        <v>877</v>
      </c>
      <c r="H128" s="158">
        <v>1.65</v>
      </c>
      <c r="L128" s="155"/>
      <c r="M128" s="159"/>
      <c r="N128" s="160"/>
      <c r="O128" s="160"/>
      <c r="P128" s="160"/>
      <c r="Q128" s="160"/>
      <c r="R128" s="160"/>
      <c r="S128" s="160"/>
      <c r="T128" s="161"/>
      <c r="AT128" s="156" t="s">
        <v>148</v>
      </c>
      <c r="AU128" s="156" t="s">
        <v>146</v>
      </c>
      <c r="AV128" s="14" t="s">
        <v>79</v>
      </c>
      <c r="AW128" s="14" t="s">
        <v>31</v>
      </c>
      <c r="AX128" s="14" t="s">
        <v>69</v>
      </c>
      <c r="AY128" s="156" t="s">
        <v>136</v>
      </c>
    </row>
    <row r="129" spans="1:65" s="16" customFormat="1">
      <c r="B129" s="169"/>
      <c r="D129" s="149" t="s">
        <v>148</v>
      </c>
      <c r="E129" s="170" t="s">
        <v>3</v>
      </c>
      <c r="F129" s="171" t="s">
        <v>187</v>
      </c>
      <c r="H129" s="172">
        <v>1.65</v>
      </c>
      <c r="L129" s="169"/>
      <c r="M129" s="173"/>
      <c r="N129" s="174"/>
      <c r="O129" s="174"/>
      <c r="P129" s="174"/>
      <c r="Q129" s="174"/>
      <c r="R129" s="174"/>
      <c r="S129" s="174"/>
      <c r="T129" s="175"/>
      <c r="AT129" s="170" t="s">
        <v>148</v>
      </c>
      <c r="AU129" s="170" t="s">
        <v>146</v>
      </c>
      <c r="AV129" s="16" t="s">
        <v>146</v>
      </c>
      <c r="AW129" s="16" t="s">
        <v>31</v>
      </c>
      <c r="AX129" s="16" t="s">
        <v>69</v>
      </c>
      <c r="AY129" s="170" t="s">
        <v>136</v>
      </c>
    </row>
    <row r="130" spans="1:65" s="14" customFormat="1">
      <c r="B130" s="155"/>
      <c r="D130" s="149" t="s">
        <v>148</v>
      </c>
      <c r="E130" s="156" t="s">
        <v>3</v>
      </c>
      <c r="F130" s="157" t="s">
        <v>881</v>
      </c>
      <c r="H130" s="158">
        <v>2.75</v>
      </c>
      <c r="L130" s="155"/>
      <c r="M130" s="159"/>
      <c r="N130" s="160"/>
      <c r="O130" s="160"/>
      <c r="P130" s="160"/>
      <c r="Q130" s="160"/>
      <c r="R130" s="160"/>
      <c r="S130" s="160"/>
      <c r="T130" s="161"/>
      <c r="AT130" s="156" t="s">
        <v>148</v>
      </c>
      <c r="AU130" s="156" t="s">
        <v>146</v>
      </c>
      <c r="AV130" s="14" t="s">
        <v>79</v>
      </c>
      <c r="AW130" s="14" t="s">
        <v>31</v>
      </c>
      <c r="AX130" s="14" t="s">
        <v>69</v>
      </c>
      <c r="AY130" s="156" t="s">
        <v>136</v>
      </c>
    </row>
    <row r="131" spans="1:65" s="16" customFormat="1">
      <c r="B131" s="169"/>
      <c r="D131" s="149" t="s">
        <v>148</v>
      </c>
      <c r="E131" s="170" t="s">
        <v>3</v>
      </c>
      <c r="F131" s="171" t="s">
        <v>187</v>
      </c>
      <c r="H131" s="172">
        <v>2.75</v>
      </c>
      <c r="L131" s="169"/>
      <c r="M131" s="173"/>
      <c r="N131" s="174"/>
      <c r="O131" s="174"/>
      <c r="P131" s="174"/>
      <c r="Q131" s="174"/>
      <c r="R131" s="174"/>
      <c r="S131" s="174"/>
      <c r="T131" s="175"/>
      <c r="AT131" s="170" t="s">
        <v>148</v>
      </c>
      <c r="AU131" s="170" t="s">
        <v>146</v>
      </c>
      <c r="AV131" s="16" t="s">
        <v>146</v>
      </c>
      <c r="AW131" s="16" t="s">
        <v>31</v>
      </c>
      <c r="AX131" s="16" t="s">
        <v>69</v>
      </c>
      <c r="AY131" s="170" t="s">
        <v>136</v>
      </c>
    </row>
    <row r="132" spans="1:65" s="15" customFormat="1">
      <c r="B132" s="162"/>
      <c r="D132" s="149" t="s">
        <v>148</v>
      </c>
      <c r="E132" s="163" t="s">
        <v>3</v>
      </c>
      <c r="F132" s="164" t="s">
        <v>151</v>
      </c>
      <c r="H132" s="165">
        <v>4.4000000000000004</v>
      </c>
      <c r="L132" s="162"/>
      <c r="M132" s="166"/>
      <c r="N132" s="167"/>
      <c r="O132" s="167"/>
      <c r="P132" s="167"/>
      <c r="Q132" s="167"/>
      <c r="R132" s="167"/>
      <c r="S132" s="167"/>
      <c r="T132" s="168"/>
      <c r="AT132" s="163" t="s">
        <v>148</v>
      </c>
      <c r="AU132" s="163" t="s">
        <v>146</v>
      </c>
      <c r="AV132" s="15" t="s">
        <v>145</v>
      </c>
      <c r="AW132" s="15" t="s">
        <v>31</v>
      </c>
      <c r="AX132" s="15" t="s">
        <v>77</v>
      </c>
      <c r="AY132" s="163" t="s">
        <v>136</v>
      </c>
    </row>
    <row r="133" spans="1:65" s="2" customFormat="1" ht="62.65" customHeight="1">
      <c r="A133" s="30"/>
      <c r="B133" s="135"/>
      <c r="C133" s="136" t="s">
        <v>172</v>
      </c>
      <c r="D133" s="136" t="s">
        <v>140</v>
      </c>
      <c r="E133" s="137" t="s">
        <v>882</v>
      </c>
      <c r="F133" s="138" t="s">
        <v>883</v>
      </c>
      <c r="G133" s="139" t="s">
        <v>175</v>
      </c>
      <c r="H133" s="140">
        <v>2.75</v>
      </c>
      <c r="I133" s="141"/>
      <c r="J133" s="141">
        <f>ROUND(I133*H133,2)</f>
        <v>0</v>
      </c>
      <c r="K133" s="138" t="s">
        <v>144</v>
      </c>
      <c r="L133" s="31"/>
      <c r="M133" s="142" t="s">
        <v>3</v>
      </c>
      <c r="N133" s="143" t="s">
        <v>40</v>
      </c>
      <c r="O133" s="144">
        <v>0.378</v>
      </c>
      <c r="P133" s="144">
        <f>O133*H133</f>
        <v>1.0395000000000001</v>
      </c>
      <c r="Q133" s="144">
        <v>0</v>
      </c>
      <c r="R133" s="144">
        <f>Q133*H133</f>
        <v>0</v>
      </c>
      <c r="S133" s="144">
        <v>0.316</v>
      </c>
      <c r="T133" s="145">
        <f>S133*H133</f>
        <v>0.86899999999999999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46" t="s">
        <v>145</v>
      </c>
      <c r="AT133" s="146" t="s">
        <v>140</v>
      </c>
      <c r="AU133" s="146" t="s">
        <v>146</v>
      </c>
      <c r="AY133" s="18" t="s">
        <v>136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8" t="s">
        <v>77</v>
      </c>
      <c r="BK133" s="147">
        <f>ROUND(I133*H133,2)</f>
        <v>0</v>
      </c>
      <c r="BL133" s="18" t="s">
        <v>145</v>
      </c>
      <c r="BM133" s="146" t="s">
        <v>884</v>
      </c>
    </row>
    <row r="134" spans="1:65" s="14" customFormat="1">
      <c r="B134" s="155"/>
      <c r="D134" s="149" t="s">
        <v>148</v>
      </c>
      <c r="E134" s="156" t="s">
        <v>3</v>
      </c>
      <c r="F134" s="157" t="s">
        <v>881</v>
      </c>
      <c r="H134" s="158">
        <v>2.75</v>
      </c>
      <c r="L134" s="155"/>
      <c r="M134" s="159"/>
      <c r="N134" s="160"/>
      <c r="O134" s="160"/>
      <c r="P134" s="160"/>
      <c r="Q134" s="160"/>
      <c r="R134" s="160"/>
      <c r="S134" s="160"/>
      <c r="T134" s="161"/>
      <c r="AT134" s="156" t="s">
        <v>148</v>
      </c>
      <c r="AU134" s="156" t="s">
        <v>146</v>
      </c>
      <c r="AV134" s="14" t="s">
        <v>79</v>
      </c>
      <c r="AW134" s="14" t="s">
        <v>31</v>
      </c>
      <c r="AX134" s="14" t="s">
        <v>69</v>
      </c>
      <c r="AY134" s="156" t="s">
        <v>136</v>
      </c>
    </row>
    <row r="135" spans="1:65" s="16" customFormat="1">
      <c r="B135" s="169"/>
      <c r="D135" s="149" t="s">
        <v>148</v>
      </c>
      <c r="E135" s="170" t="s">
        <v>3</v>
      </c>
      <c r="F135" s="171" t="s">
        <v>187</v>
      </c>
      <c r="H135" s="172">
        <v>2.75</v>
      </c>
      <c r="L135" s="169"/>
      <c r="M135" s="173"/>
      <c r="N135" s="174"/>
      <c r="O135" s="174"/>
      <c r="P135" s="174"/>
      <c r="Q135" s="174"/>
      <c r="R135" s="174"/>
      <c r="S135" s="174"/>
      <c r="T135" s="175"/>
      <c r="AT135" s="170" t="s">
        <v>148</v>
      </c>
      <c r="AU135" s="170" t="s">
        <v>146</v>
      </c>
      <c r="AV135" s="16" t="s">
        <v>146</v>
      </c>
      <c r="AW135" s="16" t="s">
        <v>31</v>
      </c>
      <c r="AX135" s="16" t="s">
        <v>69</v>
      </c>
      <c r="AY135" s="170" t="s">
        <v>136</v>
      </c>
    </row>
    <row r="136" spans="1:65" s="15" customFormat="1">
      <c r="B136" s="162"/>
      <c r="D136" s="149" t="s">
        <v>148</v>
      </c>
      <c r="E136" s="163" t="s">
        <v>3</v>
      </c>
      <c r="F136" s="164" t="s">
        <v>151</v>
      </c>
      <c r="H136" s="165">
        <v>2.75</v>
      </c>
      <c r="L136" s="162"/>
      <c r="M136" s="166"/>
      <c r="N136" s="167"/>
      <c r="O136" s="167"/>
      <c r="P136" s="167"/>
      <c r="Q136" s="167"/>
      <c r="R136" s="167"/>
      <c r="S136" s="167"/>
      <c r="T136" s="168"/>
      <c r="AT136" s="163" t="s">
        <v>148</v>
      </c>
      <c r="AU136" s="163" t="s">
        <v>146</v>
      </c>
      <c r="AV136" s="15" t="s">
        <v>145</v>
      </c>
      <c r="AW136" s="15" t="s">
        <v>31</v>
      </c>
      <c r="AX136" s="15" t="s">
        <v>77</v>
      </c>
      <c r="AY136" s="163" t="s">
        <v>136</v>
      </c>
    </row>
    <row r="137" spans="1:65" s="2" customFormat="1" ht="49.15" customHeight="1">
      <c r="A137" s="30"/>
      <c r="B137" s="135"/>
      <c r="C137" s="136" t="s">
        <v>180</v>
      </c>
      <c r="D137" s="136" t="s">
        <v>140</v>
      </c>
      <c r="E137" s="137" t="s">
        <v>885</v>
      </c>
      <c r="F137" s="138" t="s">
        <v>886</v>
      </c>
      <c r="G137" s="139" t="s">
        <v>159</v>
      </c>
      <c r="H137" s="140">
        <v>2.2000000000000002</v>
      </c>
      <c r="I137" s="141"/>
      <c r="J137" s="141">
        <f>ROUND(I137*H137,2)</f>
        <v>0</v>
      </c>
      <c r="K137" s="138" t="s">
        <v>144</v>
      </c>
      <c r="L137" s="31"/>
      <c r="M137" s="142" t="s">
        <v>3</v>
      </c>
      <c r="N137" s="143" t="s">
        <v>40</v>
      </c>
      <c r="O137" s="144">
        <v>0.13300000000000001</v>
      </c>
      <c r="P137" s="144">
        <f>O137*H137</f>
        <v>0.29260000000000003</v>
      </c>
      <c r="Q137" s="144">
        <v>0</v>
      </c>
      <c r="R137" s="144">
        <f>Q137*H137</f>
        <v>0</v>
      </c>
      <c r="S137" s="144">
        <v>0.20499999999999999</v>
      </c>
      <c r="T137" s="145">
        <f>S137*H137</f>
        <v>0.45100000000000001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46" t="s">
        <v>145</v>
      </c>
      <c r="AT137" s="146" t="s">
        <v>140</v>
      </c>
      <c r="AU137" s="146" t="s">
        <v>146</v>
      </c>
      <c r="AY137" s="18" t="s">
        <v>136</v>
      </c>
      <c r="BE137" s="147">
        <f>IF(N137="základní",J137,0)</f>
        <v>0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18" t="s">
        <v>77</v>
      </c>
      <c r="BK137" s="147">
        <f>ROUND(I137*H137,2)</f>
        <v>0</v>
      </c>
      <c r="BL137" s="18" t="s">
        <v>145</v>
      </c>
      <c r="BM137" s="146" t="s">
        <v>887</v>
      </c>
    </row>
    <row r="138" spans="1:65" s="14" customFormat="1">
      <c r="B138" s="155"/>
      <c r="D138" s="149" t="s">
        <v>148</v>
      </c>
      <c r="E138" s="156" t="s">
        <v>3</v>
      </c>
      <c r="F138" s="157" t="s">
        <v>888</v>
      </c>
      <c r="H138" s="158">
        <v>2.2000000000000002</v>
      </c>
      <c r="L138" s="155"/>
      <c r="M138" s="159"/>
      <c r="N138" s="160"/>
      <c r="O138" s="160"/>
      <c r="P138" s="160"/>
      <c r="Q138" s="160"/>
      <c r="R138" s="160"/>
      <c r="S138" s="160"/>
      <c r="T138" s="161"/>
      <c r="AT138" s="156" t="s">
        <v>148</v>
      </c>
      <c r="AU138" s="156" t="s">
        <v>146</v>
      </c>
      <c r="AV138" s="14" t="s">
        <v>79</v>
      </c>
      <c r="AW138" s="14" t="s">
        <v>31</v>
      </c>
      <c r="AX138" s="14" t="s">
        <v>69</v>
      </c>
      <c r="AY138" s="156" t="s">
        <v>136</v>
      </c>
    </row>
    <row r="139" spans="1:65" s="15" customFormat="1">
      <c r="B139" s="162"/>
      <c r="D139" s="149" t="s">
        <v>148</v>
      </c>
      <c r="E139" s="163" t="s">
        <v>3</v>
      </c>
      <c r="F139" s="164" t="s">
        <v>151</v>
      </c>
      <c r="H139" s="165">
        <v>2.2000000000000002</v>
      </c>
      <c r="L139" s="162"/>
      <c r="M139" s="166"/>
      <c r="N139" s="167"/>
      <c r="O139" s="167"/>
      <c r="P139" s="167"/>
      <c r="Q139" s="167"/>
      <c r="R139" s="167"/>
      <c r="S139" s="167"/>
      <c r="T139" s="168"/>
      <c r="AT139" s="163" t="s">
        <v>148</v>
      </c>
      <c r="AU139" s="163" t="s">
        <v>146</v>
      </c>
      <c r="AV139" s="15" t="s">
        <v>145</v>
      </c>
      <c r="AW139" s="15" t="s">
        <v>31</v>
      </c>
      <c r="AX139" s="15" t="s">
        <v>77</v>
      </c>
      <c r="AY139" s="163" t="s">
        <v>136</v>
      </c>
    </row>
    <row r="140" spans="1:65" s="2" customFormat="1" ht="14.45" customHeight="1">
      <c r="A140" s="30"/>
      <c r="B140" s="135"/>
      <c r="C140" s="136" t="s">
        <v>156</v>
      </c>
      <c r="D140" s="136" t="s">
        <v>140</v>
      </c>
      <c r="E140" s="137" t="s">
        <v>889</v>
      </c>
      <c r="F140" s="138" t="s">
        <v>890</v>
      </c>
      <c r="G140" s="139" t="s">
        <v>159</v>
      </c>
      <c r="H140" s="140">
        <v>15</v>
      </c>
      <c r="I140" s="141"/>
      <c r="J140" s="141">
        <f>ROUND(I140*H140,2)</f>
        <v>0</v>
      </c>
      <c r="K140" s="138" t="s">
        <v>144</v>
      </c>
      <c r="L140" s="31"/>
      <c r="M140" s="142" t="s">
        <v>3</v>
      </c>
      <c r="N140" s="143" t="s">
        <v>40</v>
      </c>
      <c r="O140" s="144">
        <v>0.57299999999999995</v>
      </c>
      <c r="P140" s="144">
        <f>O140*H140</f>
        <v>8.5949999999999989</v>
      </c>
      <c r="Q140" s="144">
        <v>2.1930000000000002E-2</v>
      </c>
      <c r="R140" s="144">
        <f>Q140*H140</f>
        <v>0.32895000000000002</v>
      </c>
      <c r="S140" s="144">
        <v>0</v>
      </c>
      <c r="T140" s="145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46" t="s">
        <v>145</v>
      </c>
      <c r="AT140" s="146" t="s">
        <v>140</v>
      </c>
      <c r="AU140" s="146" t="s">
        <v>146</v>
      </c>
      <c r="AY140" s="18" t="s">
        <v>136</v>
      </c>
      <c r="BE140" s="147">
        <f>IF(N140="základní",J140,0)</f>
        <v>0</v>
      </c>
      <c r="BF140" s="147">
        <f>IF(N140="snížená",J140,0)</f>
        <v>0</v>
      </c>
      <c r="BG140" s="147">
        <f>IF(N140="zákl. přenesená",J140,0)</f>
        <v>0</v>
      </c>
      <c r="BH140" s="147">
        <f>IF(N140="sníž. přenesená",J140,0)</f>
        <v>0</v>
      </c>
      <c r="BI140" s="147">
        <f>IF(N140="nulová",J140,0)</f>
        <v>0</v>
      </c>
      <c r="BJ140" s="18" t="s">
        <v>77</v>
      </c>
      <c r="BK140" s="147">
        <f>ROUND(I140*H140,2)</f>
        <v>0</v>
      </c>
      <c r="BL140" s="18" t="s">
        <v>145</v>
      </c>
      <c r="BM140" s="146" t="s">
        <v>891</v>
      </c>
    </row>
    <row r="141" spans="1:65" s="14" customFormat="1">
      <c r="B141" s="155"/>
      <c r="D141" s="149" t="s">
        <v>148</v>
      </c>
      <c r="E141" s="156" t="s">
        <v>3</v>
      </c>
      <c r="F141" s="157" t="s">
        <v>892</v>
      </c>
      <c r="H141" s="158">
        <v>15</v>
      </c>
      <c r="L141" s="155"/>
      <c r="M141" s="159"/>
      <c r="N141" s="160"/>
      <c r="O141" s="160"/>
      <c r="P141" s="160"/>
      <c r="Q141" s="160"/>
      <c r="R141" s="160"/>
      <c r="S141" s="160"/>
      <c r="T141" s="161"/>
      <c r="AT141" s="156" t="s">
        <v>148</v>
      </c>
      <c r="AU141" s="156" t="s">
        <v>146</v>
      </c>
      <c r="AV141" s="14" t="s">
        <v>79</v>
      </c>
      <c r="AW141" s="14" t="s">
        <v>31</v>
      </c>
      <c r="AX141" s="14" t="s">
        <v>69</v>
      </c>
      <c r="AY141" s="156" t="s">
        <v>136</v>
      </c>
    </row>
    <row r="142" spans="1:65" s="15" customFormat="1">
      <c r="B142" s="162"/>
      <c r="D142" s="149" t="s">
        <v>148</v>
      </c>
      <c r="E142" s="163" t="s">
        <v>3</v>
      </c>
      <c r="F142" s="164" t="s">
        <v>151</v>
      </c>
      <c r="H142" s="165">
        <v>15</v>
      </c>
      <c r="L142" s="162"/>
      <c r="M142" s="166"/>
      <c r="N142" s="167"/>
      <c r="O142" s="167"/>
      <c r="P142" s="167"/>
      <c r="Q142" s="167"/>
      <c r="R142" s="167"/>
      <c r="S142" s="167"/>
      <c r="T142" s="168"/>
      <c r="AT142" s="163" t="s">
        <v>148</v>
      </c>
      <c r="AU142" s="163" t="s">
        <v>146</v>
      </c>
      <c r="AV142" s="15" t="s">
        <v>145</v>
      </c>
      <c r="AW142" s="15" t="s">
        <v>31</v>
      </c>
      <c r="AX142" s="15" t="s">
        <v>77</v>
      </c>
      <c r="AY142" s="163" t="s">
        <v>136</v>
      </c>
    </row>
    <row r="143" spans="1:65" s="2" customFormat="1" ht="24.2" customHeight="1">
      <c r="A143" s="30"/>
      <c r="B143" s="135"/>
      <c r="C143" s="136" t="s">
        <v>197</v>
      </c>
      <c r="D143" s="136" t="s">
        <v>140</v>
      </c>
      <c r="E143" s="137" t="s">
        <v>141</v>
      </c>
      <c r="F143" s="138" t="s">
        <v>142</v>
      </c>
      <c r="G143" s="139" t="s">
        <v>143</v>
      </c>
      <c r="H143" s="140">
        <v>32</v>
      </c>
      <c r="I143" s="141"/>
      <c r="J143" s="141">
        <f>ROUND(I143*H143,2)</f>
        <v>0</v>
      </c>
      <c r="K143" s="138" t="s">
        <v>144</v>
      </c>
      <c r="L143" s="31"/>
      <c r="M143" s="142" t="s">
        <v>3</v>
      </c>
      <c r="N143" s="143" t="s">
        <v>40</v>
      </c>
      <c r="O143" s="144">
        <v>0.184</v>
      </c>
      <c r="P143" s="144">
        <f>O143*H143</f>
        <v>5.8879999999999999</v>
      </c>
      <c r="Q143" s="144">
        <v>3.0000000000000001E-5</v>
      </c>
      <c r="R143" s="144">
        <f>Q143*H143</f>
        <v>9.6000000000000002E-4</v>
      </c>
      <c r="S143" s="144">
        <v>0</v>
      </c>
      <c r="T143" s="145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46" t="s">
        <v>145</v>
      </c>
      <c r="AT143" s="146" t="s">
        <v>140</v>
      </c>
      <c r="AU143" s="146" t="s">
        <v>146</v>
      </c>
      <c r="AY143" s="18" t="s">
        <v>136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8" t="s">
        <v>77</v>
      </c>
      <c r="BK143" s="147">
        <f>ROUND(I143*H143,2)</f>
        <v>0</v>
      </c>
      <c r="BL143" s="18" t="s">
        <v>145</v>
      </c>
      <c r="BM143" s="146" t="s">
        <v>147</v>
      </c>
    </row>
    <row r="144" spans="1:65" s="13" customFormat="1">
      <c r="B144" s="148"/>
      <c r="D144" s="149" t="s">
        <v>148</v>
      </c>
      <c r="E144" s="150" t="s">
        <v>3</v>
      </c>
      <c r="F144" s="151" t="s">
        <v>149</v>
      </c>
      <c r="H144" s="150" t="s">
        <v>3</v>
      </c>
      <c r="L144" s="148"/>
      <c r="M144" s="152"/>
      <c r="N144" s="153"/>
      <c r="O144" s="153"/>
      <c r="P144" s="153"/>
      <c r="Q144" s="153"/>
      <c r="R144" s="153"/>
      <c r="S144" s="153"/>
      <c r="T144" s="154"/>
      <c r="AT144" s="150" t="s">
        <v>148</v>
      </c>
      <c r="AU144" s="150" t="s">
        <v>146</v>
      </c>
      <c r="AV144" s="13" t="s">
        <v>77</v>
      </c>
      <c r="AW144" s="13" t="s">
        <v>31</v>
      </c>
      <c r="AX144" s="13" t="s">
        <v>69</v>
      </c>
      <c r="AY144" s="150" t="s">
        <v>136</v>
      </c>
    </row>
    <row r="145" spans="1:65" s="14" customFormat="1">
      <c r="B145" s="155"/>
      <c r="D145" s="149" t="s">
        <v>148</v>
      </c>
      <c r="E145" s="156" t="s">
        <v>3</v>
      </c>
      <c r="F145" s="157" t="s">
        <v>893</v>
      </c>
      <c r="H145" s="158">
        <v>24</v>
      </c>
      <c r="L145" s="155"/>
      <c r="M145" s="159"/>
      <c r="N145" s="160"/>
      <c r="O145" s="160"/>
      <c r="P145" s="160"/>
      <c r="Q145" s="160"/>
      <c r="R145" s="160"/>
      <c r="S145" s="160"/>
      <c r="T145" s="161"/>
      <c r="AT145" s="156" t="s">
        <v>148</v>
      </c>
      <c r="AU145" s="156" t="s">
        <v>146</v>
      </c>
      <c r="AV145" s="14" t="s">
        <v>79</v>
      </c>
      <c r="AW145" s="14" t="s">
        <v>31</v>
      </c>
      <c r="AX145" s="14" t="s">
        <v>69</v>
      </c>
      <c r="AY145" s="156" t="s">
        <v>136</v>
      </c>
    </row>
    <row r="146" spans="1:65" s="14" customFormat="1">
      <c r="B146" s="155"/>
      <c r="D146" s="149" t="s">
        <v>148</v>
      </c>
      <c r="E146" s="156" t="s">
        <v>3</v>
      </c>
      <c r="F146" s="157" t="s">
        <v>894</v>
      </c>
      <c r="H146" s="158">
        <v>8</v>
      </c>
      <c r="L146" s="155"/>
      <c r="M146" s="159"/>
      <c r="N146" s="160"/>
      <c r="O146" s="160"/>
      <c r="P146" s="160"/>
      <c r="Q146" s="160"/>
      <c r="R146" s="160"/>
      <c r="S146" s="160"/>
      <c r="T146" s="161"/>
      <c r="AT146" s="156" t="s">
        <v>148</v>
      </c>
      <c r="AU146" s="156" t="s">
        <v>146</v>
      </c>
      <c r="AV146" s="14" t="s">
        <v>79</v>
      </c>
      <c r="AW146" s="14" t="s">
        <v>31</v>
      </c>
      <c r="AX146" s="14" t="s">
        <v>69</v>
      </c>
      <c r="AY146" s="156" t="s">
        <v>136</v>
      </c>
    </row>
    <row r="147" spans="1:65" s="15" customFormat="1">
      <c r="B147" s="162"/>
      <c r="D147" s="149" t="s">
        <v>148</v>
      </c>
      <c r="E147" s="163" t="s">
        <v>3</v>
      </c>
      <c r="F147" s="164" t="s">
        <v>151</v>
      </c>
      <c r="H147" s="165">
        <v>32</v>
      </c>
      <c r="L147" s="162"/>
      <c r="M147" s="166"/>
      <c r="N147" s="167"/>
      <c r="O147" s="167"/>
      <c r="P147" s="167"/>
      <c r="Q147" s="167"/>
      <c r="R147" s="167"/>
      <c r="S147" s="167"/>
      <c r="T147" s="168"/>
      <c r="AT147" s="163" t="s">
        <v>148</v>
      </c>
      <c r="AU147" s="163" t="s">
        <v>146</v>
      </c>
      <c r="AV147" s="15" t="s">
        <v>145</v>
      </c>
      <c r="AW147" s="15" t="s">
        <v>31</v>
      </c>
      <c r="AX147" s="15" t="s">
        <v>77</v>
      </c>
      <c r="AY147" s="163" t="s">
        <v>136</v>
      </c>
    </row>
    <row r="148" spans="1:65" s="2" customFormat="1" ht="37.9" customHeight="1">
      <c r="A148" s="30"/>
      <c r="B148" s="135"/>
      <c r="C148" s="136" t="s">
        <v>227</v>
      </c>
      <c r="D148" s="136" t="s">
        <v>140</v>
      </c>
      <c r="E148" s="137" t="s">
        <v>152</v>
      </c>
      <c r="F148" s="138" t="s">
        <v>153</v>
      </c>
      <c r="G148" s="139" t="s">
        <v>154</v>
      </c>
      <c r="H148" s="140">
        <v>4</v>
      </c>
      <c r="I148" s="141"/>
      <c r="J148" s="141">
        <f>ROUND(I148*H148,2)</f>
        <v>0</v>
      </c>
      <c r="K148" s="138" t="s">
        <v>144</v>
      </c>
      <c r="L148" s="31"/>
      <c r="M148" s="142" t="s">
        <v>3</v>
      </c>
      <c r="N148" s="143" t="s">
        <v>40</v>
      </c>
      <c r="O148" s="144">
        <v>0</v>
      </c>
      <c r="P148" s="144">
        <f>O148*H148</f>
        <v>0</v>
      </c>
      <c r="Q148" s="144">
        <v>0</v>
      </c>
      <c r="R148" s="144">
        <f>Q148*H148</f>
        <v>0</v>
      </c>
      <c r="S148" s="144">
        <v>0</v>
      </c>
      <c r="T148" s="145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46" t="s">
        <v>145</v>
      </c>
      <c r="AT148" s="146" t="s">
        <v>140</v>
      </c>
      <c r="AU148" s="146" t="s">
        <v>146</v>
      </c>
      <c r="AY148" s="18" t="s">
        <v>136</v>
      </c>
      <c r="BE148" s="147">
        <f>IF(N148="základní",J148,0)</f>
        <v>0</v>
      </c>
      <c r="BF148" s="147">
        <f>IF(N148="snížená",J148,0)</f>
        <v>0</v>
      </c>
      <c r="BG148" s="147">
        <f>IF(N148="zákl. přenesená",J148,0)</f>
        <v>0</v>
      </c>
      <c r="BH148" s="147">
        <f>IF(N148="sníž. přenesená",J148,0)</f>
        <v>0</v>
      </c>
      <c r="BI148" s="147">
        <f>IF(N148="nulová",J148,0)</f>
        <v>0</v>
      </c>
      <c r="BJ148" s="18" t="s">
        <v>77</v>
      </c>
      <c r="BK148" s="147">
        <f>ROUND(I148*H148,2)</f>
        <v>0</v>
      </c>
      <c r="BL148" s="18" t="s">
        <v>145</v>
      </c>
      <c r="BM148" s="146" t="s">
        <v>155</v>
      </c>
    </row>
    <row r="149" spans="1:65" s="13" customFormat="1">
      <c r="B149" s="148"/>
      <c r="D149" s="149" t="s">
        <v>148</v>
      </c>
      <c r="E149" s="150" t="s">
        <v>3</v>
      </c>
      <c r="F149" s="151" t="s">
        <v>149</v>
      </c>
      <c r="H149" s="150" t="s">
        <v>3</v>
      </c>
      <c r="L149" s="148"/>
      <c r="M149" s="152"/>
      <c r="N149" s="153"/>
      <c r="O149" s="153"/>
      <c r="P149" s="153"/>
      <c r="Q149" s="153"/>
      <c r="R149" s="153"/>
      <c r="S149" s="153"/>
      <c r="T149" s="154"/>
      <c r="AT149" s="150" t="s">
        <v>148</v>
      </c>
      <c r="AU149" s="150" t="s">
        <v>146</v>
      </c>
      <c r="AV149" s="13" t="s">
        <v>77</v>
      </c>
      <c r="AW149" s="13" t="s">
        <v>31</v>
      </c>
      <c r="AX149" s="13" t="s">
        <v>69</v>
      </c>
      <c r="AY149" s="150" t="s">
        <v>136</v>
      </c>
    </row>
    <row r="150" spans="1:65" s="14" customFormat="1">
      <c r="B150" s="155"/>
      <c r="D150" s="149" t="s">
        <v>148</v>
      </c>
      <c r="E150" s="156" t="s">
        <v>3</v>
      </c>
      <c r="F150" s="157" t="s">
        <v>895</v>
      </c>
      <c r="H150" s="158">
        <v>4</v>
      </c>
      <c r="L150" s="155"/>
      <c r="M150" s="159"/>
      <c r="N150" s="160"/>
      <c r="O150" s="160"/>
      <c r="P150" s="160"/>
      <c r="Q150" s="160"/>
      <c r="R150" s="160"/>
      <c r="S150" s="160"/>
      <c r="T150" s="161"/>
      <c r="AT150" s="156" t="s">
        <v>148</v>
      </c>
      <c r="AU150" s="156" t="s">
        <v>146</v>
      </c>
      <c r="AV150" s="14" t="s">
        <v>79</v>
      </c>
      <c r="AW150" s="14" t="s">
        <v>31</v>
      </c>
      <c r="AX150" s="14" t="s">
        <v>69</v>
      </c>
      <c r="AY150" s="156" t="s">
        <v>136</v>
      </c>
    </row>
    <row r="151" spans="1:65" s="15" customFormat="1">
      <c r="B151" s="162"/>
      <c r="D151" s="149" t="s">
        <v>148</v>
      </c>
      <c r="E151" s="163" t="s">
        <v>3</v>
      </c>
      <c r="F151" s="164" t="s">
        <v>151</v>
      </c>
      <c r="H151" s="165">
        <v>4</v>
      </c>
      <c r="L151" s="162"/>
      <c r="M151" s="166"/>
      <c r="N151" s="167"/>
      <c r="O151" s="167"/>
      <c r="P151" s="167"/>
      <c r="Q151" s="167"/>
      <c r="R151" s="167"/>
      <c r="S151" s="167"/>
      <c r="T151" s="168"/>
      <c r="AT151" s="163" t="s">
        <v>148</v>
      </c>
      <c r="AU151" s="163" t="s">
        <v>146</v>
      </c>
      <c r="AV151" s="15" t="s">
        <v>145</v>
      </c>
      <c r="AW151" s="15" t="s">
        <v>31</v>
      </c>
      <c r="AX151" s="15" t="s">
        <v>77</v>
      </c>
      <c r="AY151" s="163" t="s">
        <v>136</v>
      </c>
    </row>
    <row r="152" spans="1:65" s="12" customFormat="1" ht="20.85" customHeight="1">
      <c r="B152" s="123"/>
      <c r="D152" s="124" t="s">
        <v>68</v>
      </c>
      <c r="E152" s="133" t="s">
        <v>170</v>
      </c>
      <c r="F152" s="133" t="s">
        <v>171</v>
      </c>
      <c r="J152" s="134">
        <f>BK152</f>
        <v>0</v>
      </c>
      <c r="L152" s="123"/>
      <c r="M152" s="127"/>
      <c r="N152" s="128"/>
      <c r="O152" s="128"/>
      <c r="P152" s="129">
        <f>SUM(P153:P164)</f>
        <v>11.402165</v>
      </c>
      <c r="Q152" s="128"/>
      <c r="R152" s="129">
        <f>SUM(R153:R164)</f>
        <v>0</v>
      </c>
      <c r="S152" s="128"/>
      <c r="T152" s="130">
        <f>SUM(T153:T164)</f>
        <v>0</v>
      </c>
      <c r="AR152" s="124" t="s">
        <v>77</v>
      </c>
      <c r="AT152" s="131" t="s">
        <v>68</v>
      </c>
      <c r="AU152" s="131" t="s">
        <v>79</v>
      </c>
      <c r="AY152" s="124" t="s">
        <v>136</v>
      </c>
      <c r="BK152" s="132">
        <f>SUM(BK153:BK164)</f>
        <v>0</v>
      </c>
    </row>
    <row r="153" spans="1:65" s="2" customFormat="1" ht="24.2" customHeight="1">
      <c r="A153" s="30"/>
      <c r="B153" s="135"/>
      <c r="C153" s="136" t="s">
        <v>235</v>
      </c>
      <c r="D153" s="136" t="s">
        <v>140</v>
      </c>
      <c r="E153" s="137" t="s">
        <v>896</v>
      </c>
      <c r="F153" s="138" t="s">
        <v>897</v>
      </c>
      <c r="G153" s="139" t="s">
        <v>175</v>
      </c>
      <c r="H153" s="140">
        <v>99.495000000000005</v>
      </c>
      <c r="I153" s="141"/>
      <c r="J153" s="141">
        <f>ROUND(I153*H153,2)</f>
        <v>0</v>
      </c>
      <c r="K153" s="138" t="s">
        <v>144</v>
      </c>
      <c r="L153" s="31"/>
      <c r="M153" s="142" t="s">
        <v>3</v>
      </c>
      <c r="N153" s="143" t="s">
        <v>40</v>
      </c>
      <c r="O153" s="144">
        <v>7.5999999999999998E-2</v>
      </c>
      <c r="P153" s="144">
        <f>O153*H153</f>
        <v>7.5616200000000005</v>
      </c>
      <c r="Q153" s="144">
        <v>0</v>
      </c>
      <c r="R153" s="144">
        <f>Q153*H153</f>
        <v>0</v>
      </c>
      <c r="S153" s="144">
        <v>0</v>
      </c>
      <c r="T153" s="145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46" t="s">
        <v>145</v>
      </c>
      <c r="AT153" s="146" t="s">
        <v>140</v>
      </c>
      <c r="AU153" s="146" t="s">
        <v>146</v>
      </c>
      <c r="AY153" s="18" t="s">
        <v>136</v>
      </c>
      <c r="BE153" s="147">
        <f>IF(N153="základní",J153,0)</f>
        <v>0</v>
      </c>
      <c r="BF153" s="147">
        <f>IF(N153="snížená",J153,0)</f>
        <v>0</v>
      </c>
      <c r="BG153" s="147">
        <f>IF(N153="zákl. přenesená",J153,0)</f>
        <v>0</v>
      </c>
      <c r="BH153" s="147">
        <f>IF(N153="sníž. přenesená",J153,0)</f>
        <v>0</v>
      </c>
      <c r="BI153" s="147">
        <f>IF(N153="nulová",J153,0)</f>
        <v>0</v>
      </c>
      <c r="BJ153" s="18" t="s">
        <v>77</v>
      </c>
      <c r="BK153" s="147">
        <f>ROUND(I153*H153,2)</f>
        <v>0</v>
      </c>
      <c r="BL153" s="18" t="s">
        <v>145</v>
      </c>
      <c r="BM153" s="146" t="s">
        <v>898</v>
      </c>
    </row>
    <row r="154" spans="1:65" s="13" customFormat="1">
      <c r="B154" s="148"/>
      <c r="D154" s="149" t="s">
        <v>148</v>
      </c>
      <c r="E154" s="150" t="s">
        <v>3</v>
      </c>
      <c r="F154" s="151" t="s">
        <v>161</v>
      </c>
      <c r="H154" s="150" t="s">
        <v>3</v>
      </c>
      <c r="L154" s="148"/>
      <c r="M154" s="152"/>
      <c r="N154" s="153"/>
      <c r="O154" s="153"/>
      <c r="P154" s="153"/>
      <c r="Q154" s="153"/>
      <c r="R154" s="153"/>
      <c r="S154" s="153"/>
      <c r="T154" s="154"/>
      <c r="AT154" s="150" t="s">
        <v>148</v>
      </c>
      <c r="AU154" s="150" t="s">
        <v>146</v>
      </c>
      <c r="AV154" s="13" t="s">
        <v>77</v>
      </c>
      <c r="AW154" s="13" t="s">
        <v>31</v>
      </c>
      <c r="AX154" s="13" t="s">
        <v>69</v>
      </c>
      <c r="AY154" s="150" t="s">
        <v>136</v>
      </c>
    </row>
    <row r="155" spans="1:65" s="14" customFormat="1">
      <c r="B155" s="155"/>
      <c r="D155" s="149" t="s">
        <v>148</v>
      </c>
      <c r="E155" s="156" t="s">
        <v>3</v>
      </c>
      <c r="F155" s="157" t="s">
        <v>899</v>
      </c>
      <c r="H155" s="158">
        <v>99.495000000000005</v>
      </c>
      <c r="L155" s="155"/>
      <c r="M155" s="159"/>
      <c r="N155" s="160"/>
      <c r="O155" s="160"/>
      <c r="P155" s="160"/>
      <c r="Q155" s="160"/>
      <c r="R155" s="160"/>
      <c r="S155" s="160"/>
      <c r="T155" s="161"/>
      <c r="AT155" s="156" t="s">
        <v>148</v>
      </c>
      <c r="AU155" s="156" t="s">
        <v>146</v>
      </c>
      <c r="AV155" s="14" t="s">
        <v>79</v>
      </c>
      <c r="AW155" s="14" t="s">
        <v>31</v>
      </c>
      <c r="AX155" s="14" t="s">
        <v>69</v>
      </c>
      <c r="AY155" s="156" t="s">
        <v>136</v>
      </c>
    </row>
    <row r="156" spans="1:65" s="15" customFormat="1">
      <c r="B156" s="162"/>
      <c r="D156" s="149" t="s">
        <v>148</v>
      </c>
      <c r="E156" s="163" t="s">
        <v>3</v>
      </c>
      <c r="F156" s="164" t="s">
        <v>151</v>
      </c>
      <c r="H156" s="165">
        <v>99.495000000000005</v>
      </c>
      <c r="L156" s="162"/>
      <c r="M156" s="166"/>
      <c r="N156" s="167"/>
      <c r="O156" s="167"/>
      <c r="P156" s="167"/>
      <c r="Q156" s="167"/>
      <c r="R156" s="167"/>
      <c r="S156" s="167"/>
      <c r="T156" s="168"/>
      <c r="AT156" s="163" t="s">
        <v>148</v>
      </c>
      <c r="AU156" s="163" t="s">
        <v>146</v>
      </c>
      <c r="AV156" s="15" t="s">
        <v>145</v>
      </c>
      <c r="AW156" s="15" t="s">
        <v>31</v>
      </c>
      <c r="AX156" s="15" t="s">
        <v>77</v>
      </c>
      <c r="AY156" s="163" t="s">
        <v>136</v>
      </c>
    </row>
    <row r="157" spans="1:65" s="2" customFormat="1" ht="62.65" customHeight="1">
      <c r="A157" s="30"/>
      <c r="B157" s="135"/>
      <c r="C157" s="136" t="s">
        <v>138</v>
      </c>
      <c r="D157" s="136" t="s">
        <v>140</v>
      </c>
      <c r="E157" s="137" t="s">
        <v>792</v>
      </c>
      <c r="F157" s="138" t="s">
        <v>793</v>
      </c>
      <c r="G157" s="139" t="s">
        <v>183</v>
      </c>
      <c r="H157" s="140">
        <v>17.863</v>
      </c>
      <c r="I157" s="141"/>
      <c r="J157" s="141">
        <f>ROUND(I157*H157,2)</f>
        <v>0</v>
      </c>
      <c r="K157" s="138" t="s">
        <v>144</v>
      </c>
      <c r="L157" s="31"/>
      <c r="M157" s="142" t="s">
        <v>3</v>
      </c>
      <c r="N157" s="143" t="s">
        <v>40</v>
      </c>
      <c r="O157" s="144">
        <v>0.215</v>
      </c>
      <c r="P157" s="144">
        <f>O157*H157</f>
        <v>3.8405449999999997</v>
      </c>
      <c r="Q157" s="144">
        <v>0</v>
      </c>
      <c r="R157" s="144">
        <f>Q157*H157</f>
        <v>0</v>
      </c>
      <c r="S157" s="144">
        <v>0</v>
      </c>
      <c r="T157" s="145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46" t="s">
        <v>145</v>
      </c>
      <c r="AT157" s="146" t="s">
        <v>140</v>
      </c>
      <c r="AU157" s="146" t="s">
        <v>146</v>
      </c>
      <c r="AY157" s="18" t="s">
        <v>136</v>
      </c>
      <c r="BE157" s="147">
        <f>IF(N157="základní",J157,0)</f>
        <v>0</v>
      </c>
      <c r="BF157" s="147">
        <f>IF(N157="snížená",J157,0)</f>
        <v>0</v>
      </c>
      <c r="BG157" s="147">
        <f>IF(N157="zákl. přenesená",J157,0)</f>
        <v>0</v>
      </c>
      <c r="BH157" s="147">
        <f>IF(N157="sníž. přenesená",J157,0)</f>
        <v>0</v>
      </c>
      <c r="BI157" s="147">
        <f>IF(N157="nulová",J157,0)</f>
        <v>0</v>
      </c>
      <c r="BJ157" s="18" t="s">
        <v>77</v>
      </c>
      <c r="BK157" s="147">
        <f>ROUND(I157*H157,2)</f>
        <v>0</v>
      </c>
      <c r="BL157" s="18" t="s">
        <v>145</v>
      </c>
      <c r="BM157" s="146" t="s">
        <v>900</v>
      </c>
    </row>
    <row r="158" spans="1:65" s="13" customFormat="1">
      <c r="B158" s="148"/>
      <c r="D158" s="149" t="s">
        <v>148</v>
      </c>
      <c r="E158" s="150" t="s">
        <v>3</v>
      </c>
      <c r="F158" s="151" t="s">
        <v>795</v>
      </c>
      <c r="H158" s="150" t="s">
        <v>3</v>
      </c>
      <c r="L158" s="148"/>
      <c r="M158" s="152"/>
      <c r="N158" s="153"/>
      <c r="O158" s="153"/>
      <c r="P158" s="153"/>
      <c r="Q158" s="153"/>
      <c r="R158" s="153"/>
      <c r="S158" s="153"/>
      <c r="T158" s="154"/>
      <c r="AT158" s="150" t="s">
        <v>148</v>
      </c>
      <c r="AU158" s="150" t="s">
        <v>146</v>
      </c>
      <c r="AV158" s="13" t="s">
        <v>77</v>
      </c>
      <c r="AW158" s="13" t="s">
        <v>31</v>
      </c>
      <c r="AX158" s="13" t="s">
        <v>69</v>
      </c>
      <c r="AY158" s="150" t="s">
        <v>136</v>
      </c>
    </row>
    <row r="159" spans="1:65" s="14" customFormat="1">
      <c r="B159" s="155"/>
      <c r="D159" s="149" t="s">
        <v>148</v>
      </c>
      <c r="E159" s="156" t="s">
        <v>3</v>
      </c>
      <c r="F159" s="157" t="s">
        <v>796</v>
      </c>
      <c r="H159" s="158">
        <v>14.622999999999999</v>
      </c>
      <c r="L159" s="155"/>
      <c r="M159" s="159"/>
      <c r="N159" s="160"/>
      <c r="O159" s="160"/>
      <c r="P159" s="160"/>
      <c r="Q159" s="160"/>
      <c r="R159" s="160"/>
      <c r="S159" s="160"/>
      <c r="T159" s="161"/>
      <c r="AT159" s="156" t="s">
        <v>148</v>
      </c>
      <c r="AU159" s="156" t="s">
        <v>146</v>
      </c>
      <c r="AV159" s="14" t="s">
        <v>79</v>
      </c>
      <c r="AW159" s="14" t="s">
        <v>31</v>
      </c>
      <c r="AX159" s="14" t="s">
        <v>69</v>
      </c>
      <c r="AY159" s="156" t="s">
        <v>136</v>
      </c>
    </row>
    <row r="160" spans="1:65" s="16" customFormat="1">
      <c r="B160" s="169"/>
      <c r="D160" s="149" t="s">
        <v>148</v>
      </c>
      <c r="E160" s="170" t="s">
        <v>3</v>
      </c>
      <c r="F160" s="171" t="s">
        <v>187</v>
      </c>
      <c r="H160" s="172">
        <v>14.622999999999999</v>
      </c>
      <c r="L160" s="169"/>
      <c r="M160" s="173"/>
      <c r="N160" s="174"/>
      <c r="O160" s="174"/>
      <c r="P160" s="174"/>
      <c r="Q160" s="174"/>
      <c r="R160" s="174"/>
      <c r="S160" s="174"/>
      <c r="T160" s="175"/>
      <c r="AT160" s="170" t="s">
        <v>148</v>
      </c>
      <c r="AU160" s="170" t="s">
        <v>146</v>
      </c>
      <c r="AV160" s="16" t="s">
        <v>146</v>
      </c>
      <c r="AW160" s="16" t="s">
        <v>31</v>
      </c>
      <c r="AX160" s="16" t="s">
        <v>69</v>
      </c>
      <c r="AY160" s="170" t="s">
        <v>136</v>
      </c>
    </row>
    <row r="161" spans="1:65" s="13" customFormat="1" ht="22.5">
      <c r="B161" s="148"/>
      <c r="D161" s="149" t="s">
        <v>148</v>
      </c>
      <c r="E161" s="150" t="s">
        <v>3</v>
      </c>
      <c r="F161" s="151" t="s">
        <v>797</v>
      </c>
      <c r="H161" s="150" t="s">
        <v>3</v>
      </c>
      <c r="L161" s="148"/>
      <c r="M161" s="152"/>
      <c r="N161" s="153"/>
      <c r="O161" s="153"/>
      <c r="P161" s="153"/>
      <c r="Q161" s="153"/>
      <c r="R161" s="153"/>
      <c r="S161" s="153"/>
      <c r="T161" s="154"/>
      <c r="AT161" s="150" t="s">
        <v>148</v>
      </c>
      <c r="AU161" s="150" t="s">
        <v>146</v>
      </c>
      <c r="AV161" s="13" t="s">
        <v>77</v>
      </c>
      <c r="AW161" s="13" t="s">
        <v>31</v>
      </c>
      <c r="AX161" s="13" t="s">
        <v>69</v>
      </c>
      <c r="AY161" s="150" t="s">
        <v>136</v>
      </c>
    </row>
    <row r="162" spans="1:65" s="14" customFormat="1">
      <c r="B162" s="155"/>
      <c r="D162" s="149" t="s">
        <v>148</v>
      </c>
      <c r="E162" s="156" t="s">
        <v>3</v>
      </c>
      <c r="F162" s="157" t="s">
        <v>798</v>
      </c>
      <c r="H162" s="158">
        <v>3.24</v>
      </c>
      <c r="L162" s="155"/>
      <c r="M162" s="159"/>
      <c r="N162" s="160"/>
      <c r="O162" s="160"/>
      <c r="P162" s="160"/>
      <c r="Q162" s="160"/>
      <c r="R162" s="160"/>
      <c r="S162" s="160"/>
      <c r="T162" s="161"/>
      <c r="AT162" s="156" t="s">
        <v>148</v>
      </c>
      <c r="AU162" s="156" t="s">
        <v>146</v>
      </c>
      <c r="AV162" s="14" t="s">
        <v>79</v>
      </c>
      <c r="AW162" s="14" t="s">
        <v>31</v>
      </c>
      <c r="AX162" s="14" t="s">
        <v>69</v>
      </c>
      <c r="AY162" s="156" t="s">
        <v>136</v>
      </c>
    </row>
    <row r="163" spans="1:65" s="16" customFormat="1">
      <c r="B163" s="169"/>
      <c r="D163" s="149" t="s">
        <v>148</v>
      </c>
      <c r="E163" s="170" t="s">
        <v>3</v>
      </c>
      <c r="F163" s="171" t="s">
        <v>187</v>
      </c>
      <c r="H163" s="172">
        <v>3.24</v>
      </c>
      <c r="L163" s="169"/>
      <c r="M163" s="173"/>
      <c r="N163" s="174"/>
      <c r="O163" s="174"/>
      <c r="P163" s="174"/>
      <c r="Q163" s="174"/>
      <c r="R163" s="174"/>
      <c r="S163" s="174"/>
      <c r="T163" s="175"/>
      <c r="AT163" s="170" t="s">
        <v>148</v>
      </c>
      <c r="AU163" s="170" t="s">
        <v>146</v>
      </c>
      <c r="AV163" s="16" t="s">
        <v>146</v>
      </c>
      <c r="AW163" s="16" t="s">
        <v>31</v>
      </c>
      <c r="AX163" s="16" t="s">
        <v>69</v>
      </c>
      <c r="AY163" s="170" t="s">
        <v>136</v>
      </c>
    </row>
    <row r="164" spans="1:65" s="15" customFormat="1">
      <c r="B164" s="162"/>
      <c r="D164" s="149" t="s">
        <v>148</v>
      </c>
      <c r="E164" s="163" t="s">
        <v>3</v>
      </c>
      <c r="F164" s="164" t="s">
        <v>151</v>
      </c>
      <c r="H164" s="165">
        <v>17.863</v>
      </c>
      <c r="L164" s="162"/>
      <c r="M164" s="166"/>
      <c r="N164" s="167"/>
      <c r="O164" s="167"/>
      <c r="P164" s="167"/>
      <c r="Q164" s="167"/>
      <c r="R164" s="167"/>
      <c r="S164" s="167"/>
      <c r="T164" s="168"/>
      <c r="AT164" s="163" t="s">
        <v>148</v>
      </c>
      <c r="AU164" s="163" t="s">
        <v>146</v>
      </c>
      <c r="AV164" s="15" t="s">
        <v>145</v>
      </c>
      <c r="AW164" s="15" t="s">
        <v>31</v>
      </c>
      <c r="AX164" s="15" t="s">
        <v>77</v>
      </c>
      <c r="AY164" s="163" t="s">
        <v>136</v>
      </c>
    </row>
    <row r="165" spans="1:65" s="12" customFormat="1" ht="20.85" customHeight="1">
      <c r="B165" s="123"/>
      <c r="D165" s="124" t="s">
        <v>68</v>
      </c>
      <c r="E165" s="133" t="s">
        <v>178</v>
      </c>
      <c r="F165" s="133" t="s">
        <v>179</v>
      </c>
      <c r="J165" s="134">
        <f>BK165</f>
        <v>0</v>
      </c>
      <c r="L165" s="123"/>
      <c r="M165" s="127"/>
      <c r="N165" s="128"/>
      <c r="O165" s="128"/>
      <c r="P165" s="129">
        <f>SUM(P166:P190)</f>
        <v>194.63903399999998</v>
      </c>
      <c r="Q165" s="128"/>
      <c r="R165" s="129">
        <f>SUM(R166:R190)</f>
        <v>0</v>
      </c>
      <c r="S165" s="128"/>
      <c r="T165" s="130">
        <f>SUM(T166:T190)</f>
        <v>0</v>
      </c>
      <c r="AR165" s="124" t="s">
        <v>77</v>
      </c>
      <c r="AT165" s="131" t="s">
        <v>68</v>
      </c>
      <c r="AU165" s="131" t="s">
        <v>79</v>
      </c>
      <c r="AY165" s="124" t="s">
        <v>136</v>
      </c>
      <c r="BK165" s="132">
        <f>SUM(BK166:BK190)</f>
        <v>0</v>
      </c>
    </row>
    <row r="166" spans="1:65" s="2" customFormat="1" ht="49.15" customHeight="1">
      <c r="A166" s="30"/>
      <c r="B166" s="135"/>
      <c r="C166" s="136" t="s">
        <v>170</v>
      </c>
      <c r="D166" s="136" t="s">
        <v>140</v>
      </c>
      <c r="E166" s="137" t="s">
        <v>191</v>
      </c>
      <c r="F166" s="138" t="s">
        <v>192</v>
      </c>
      <c r="G166" s="139" t="s">
        <v>183</v>
      </c>
      <c r="H166" s="140">
        <v>1.28</v>
      </c>
      <c r="I166" s="141"/>
      <c r="J166" s="141">
        <f>ROUND(I166*H166,2)</f>
        <v>0</v>
      </c>
      <c r="K166" s="138" t="s">
        <v>144</v>
      </c>
      <c r="L166" s="31"/>
      <c r="M166" s="142" t="s">
        <v>3</v>
      </c>
      <c r="N166" s="143" t="s">
        <v>40</v>
      </c>
      <c r="O166" s="144">
        <v>1.07</v>
      </c>
      <c r="P166" s="144">
        <f>O166*H166</f>
        <v>1.3696000000000002</v>
      </c>
      <c r="Q166" s="144">
        <v>0</v>
      </c>
      <c r="R166" s="144">
        <f>Q166*H166</f>
        <v>0</v>
      </c>
      <c r="S166" s="144">
        <v>0</v>
      </c>
      <c r="T166" s="145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46" t="s">
        <v>145</v>
      </c>
      <c r="AT166" s="146" t="s">
        <v>140</v>
      </c>
      <c r="AU166" s="146" t="s">
        <v>146</v>
      </c>
      <c r="AY166" s="18" t="s">
        <v>136</v>
      </c>
      <c r="BE166" s="147">
        <f>IF(N166="základní",J166,0)</f>
        <v>0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8" t="s">
        <v>77</v>
      </c>
      <c r="BK166" s="147">
        <f>ROUND(I166*H166,2)</f>
        <v>0</v>
      </c>
      <c r="BL166" s="18" t="s">
        <v>145</v>
      </c>
      <c r="BM166" s="146" t="s">
        <v>901</v>
      </c>
    </row>
    <row r="167" spans="1:65" s="13" customFormat="1">
      <c r="B167" s="148"/>
      <c r="D167" s="149" t="s">
        <v>148</v>
      </c>
      <c r="E167" s="150" t="s">
        <v>3</v>
      </c>
      <c r="F167" s="151" t="s">
        <v>902</v>
      </c>
      <c r="H167" s="150" t="s">
        <v>3</v>
      </c>
      <c r="L167" s="148"/>
      <c r="M167" s="152"/>
      <c r="N167" s="153"/>
      <c r="O167" s="153"/>
      <c r="P167" s="153"/>
      <c r="Q167" s="153"/>
      <c r="R167" s="153"/>
      <c r="S167" s="153"/>
      <c r="T167" s="154"/>
      <c r="AT167" s="150" t="s">
        <v>148</v>
      </c>
      <c r="AU167" s="150" t="s">
        <v>146</v>
      </c>
      <c r="AV167" s="13" t="s">
        <v>77</v>
      </c>
      <c r="AW167" s="13" t="s">
        <v>31</v>
      </c>
      <c r="AX167" s="13" t="s">
        <v>69</v>
      </c>
      <c r="AY167" s="150" t="s">
        <v>136</v>
      </c>
    </row>
    <row r="168" spans="1:65" s="14" customFormat="1">
      <c r="B168" s="155"/>
      <c r="D168" s="149" t="s">
        <v>148</v>
      </c>
      <c r="E168" s="156" t="s">
        <v>3</v>
      </c>
      <c r="F168" s="157" t="s">
        <v>903</v>
      </c>
      <c r="H168" s="158">
        <v>0.76800000000000002</v>
      </c>
      <c r="L168" s="155"/>
      <c r="M168" s="159"/>
      <c r="N168" s="160"/>
      <c r="O168" s="160"/>
      <c r="P168" s="160"/>
      <c r="Q168" s="160"/>
      <c r="R168" s="160"/>
      <c r="S168" s="160"/>
      <c r="T168" s="161"/>
      <c r="AT168" s="156" t="s">
        <v>148</v>
      </c>
      <c r="AU168" s="156" t="s">
        <v>146</v>
      </c>
      <c r="AV168" s="14" t="s">
        <v>79</v>
      </c>
      <c r="AW168" s="14" t="s">
        <v>31</v>
      </c>
      <c r="AX168" s="14" t="s">
        <v>69</v>
      </c>
      <c r="AY168" s="156" t="s">
        <v>136</v>
      </c>
    </row>
    <row r="169" spans="1:65" s="14" customFormat="1">
      <c r="B169" s="155"/>
      <c r="D169" s="149" t="s">
        <v>148</v>
      </c>
      <c r="E169" s="156" t="s">
        <v>3</v>
      </c>
      <c r="F169" s="157" t="s">
        <v>904</v>
      </c>
      <c r="H169" s="158">
        <v>0.51200000000000001</v>
      </c>
      <c r="L169" s="155"/>
      <c r="M169" s="159"/>
      <c r="N169" s="160"/>
      <c r="O169" s="160"/>
      <c r="P169" s="160"/>
      <c r="Q169" s="160"/>
      <c r="R169" s="160"/>
      <c r="S169" s="160"/>
      <c r="T169" s="161"/>
      <c r="AT169" s="156" t="s">
        <v>148</v>
      </c>
      <c r="AU169" s="156" t="s">
        <v>146</v>
      </c>
      <c r="AV169" s="14" t="s">
        <v>79</v>
      </c>
      <c r="AW169" s="14" t="s">
        <v>31</v>
      </c>
      <c r="AX169" s="14" t="s">
        <v>69</v>
      </c>
      <c r="AY169" s="156" t="s">
        <v>136</v>
      </c>
    </row>
    <row r="170" spans="1:65" s="15" customFormat="1">
      <c r="B170" s="162"/>
      <c r="D170" s="149" t="s">
        <v>148</v>
      </c>
      <c r="E170" s="163" t="s">
        <v>3</v>
      </c>
      <c r="F170" s="164" t="s">
        <v>151</v>
      </c>
      <c r="H170" s="165">
        <v>1.28</v>
      </c>
      <c r="L170" s="162"/>
      <c r="M170" s="166"/>
      <c r="N170" s="167"/>
      <c r="O170" s="167"/>
      <c r="P170" s="167"/>
      <c r="Q170" s="167"/>
      <c r="R170" s="167"/>
      <c r="S170" s="167"/>
      <c r="T170" s="168"/>
      <c r="AT170" s="163" t="s">
        <v>148</v>
      </c>
      <c r="AU170" s="163" t="s">
        <v>146</v>
      </c>
      <c r="AV170" s="15" t="s">
        <v>145</v>
      </c>
      <c r="AW170" s="15" t="s">
        <v>31</v>
      </c>
      <c r="AX170" s="15" t="s">
        <v>77</v>
      </c>
      <c r="AY170" s="163" t="s">
        <v>136</v>
      </c>
    </row>
    <row r="171" spans="1:65" s="2" customFormat="1" ht="49.15" customHeight="1">
      <c r="A171" s="30"/>
      <c r="B171" s="135"/>
      <c r="C171" s="136" t="s">
        <v>178</v>
      </c>
      <c r="D171" s="136" t="s">
        <v>140</v>
      </c>
      <c r="E171" s="137" t="s">
        <v>198</v>
      </c>
      <c r="F171" s="138" t="s">
        <v>199</v>
      </c>
      <c r="G171" s="139" t="s">
        <v>183</v>
      </c>
      <c r="H171" s="140">
        <v>114.09</v>
      </c>
      <c r="I171" s="141"/>
      <c r="J171" s="141">
        <f>ROUND(I171*H171,2)</f>
        <v>0</v>
      </c>
      <c r="K171" s="138" t="s">
        <v>144</v>
      </c>
      <c r="L171" s="31"/>
      <c r="M171" s="142" t="s">
        <v>3</v>
      </c>
      <c r="N171" s="143" t="s">
        <v>40</v>
      </c>
      <c r="O171" s="144">
        <v>0.72</v>
      </c>
      <c r="P171" s="144">
        <f>O171*H171</f>
        <v>82.144800000000004</v>
      </c>
      <c r="Q171" s="144">
        <v>0</v>
      </c>
      <c r="R171" s="144">
        <f>Q171*H171</f>
        <v>0</v>
      </c>
      <c r="S171" s="144">
        <v>0</v>
      </c>
      <c r="T171" s="145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46" t="s">
        <v>145</v>
      </c>
      <c r="AT171" s="146" t="s">
        <v>140</v>
      </c>
      <c r="AU171" s="146" t="s">
        <v>146</v>
      </c>
      <c r="AY171" s="18" t="s">
        <v>136</v>
      </c>
      <c r="BE171" s="147">
        <f>IF(N171="základní",J171,0)</f>
        <v>0</v>
      </c>
      <c r="BF171" s="147">
        <f>IF(N171="snížená",J171,0)</f>
        <v>0</v>
      </c>
      <c r="BG171" s="147">
        <f>IF(N171="zákl. přenesená",J171,0)</f>
        <v>0</v>
      </c>
      <c r="BH171" s="147">
        <f>IF(N171="sníž. přenesená",J171,0)</f>
        <v>0</v>
      </c>
      <c r="BI171" s="147">
        <f>IF(N171="nulová",J171,0)</f>
        <v>0</v>
      </c>
      <c r="BJ171" s="18" t="s">
        <v>77</v>
      </c>
      <c r="BK171" s="147">
        <f>ROUND(I171*H171,2)</f>
        <v>0</v>
      </c>
      <c r="BL171" s="18" t="s">
        <v>145</v>
      </c>
      <c r="BM171" s="146" t="s">
        <v>200</v>
      </c>
    </row>
    <row r="172" spans="1:65" s="13" customFormat="1">
      <c r="B172" s="148"/>
      <c r="D172" s="149" t="s">
        <v>148</v>
      </c>
      <c r="E172" s="150" t="s">
        <v>3</v>
      </c>
      <c r="F172" s="151" t="s">
        <v>161</v>
      </c>
      <c r="H172" s="150" t="s">
        <v>3</v>
      </c>
      <c r="L172" s="148"/>
      <c r="M172" s="152"/>
      <c r="N172" s="153"/>
      <c r="O172" s="153"/>
      <c r="P172" s="153"/>
      <c r="Q172" s="153"/>
      <c r="R172" s="153"/>
      <c r="S172" s="153"/>
      <c r="T172" s="154"/>
      <c r="AT172" s="150" t="s">
        <v>148</v>
      </c>
      <c r="AU172" s="150" t="s">
        <v>146</v>
      </c>
      <c r="AV172" s="13" t="s">
        <v>77</v>
      </c>
      <c r="AW172" s="13" t="s">
        <v>31</v>
      </c>
      <c r="AX172" s="13" t="s">
        <v>69</v>
      </c>
      <c r="AY172" s="150" t="s">
        <v>136</v>
      </c>
    </row>
    <row r="173" spans="1:65" s="14" customFormat="1" ht="22.5">
      <c r="B173" s="155"/>
      <c r="D173" s="149" t="s">
        <v>148</v>
      </c>
      <c r="E173" s="156" t="s">
        <v>3</v>
      </c>
      <c r="F173" s="157" t="s">
        <v>905</v>
      </c>
      <c r="H173" s="158">
        <v>7.23</v>
      </c>
      <c r="L173" s="155"/>
      <c r="M173" s="159"/>
      <c r="N173" s="160"/>
      <c r="O173" s="160"/>
      <c r="P173" s="160"/>
      <c r="Q173" s="160"/>
      <c r="R173" s="160"/>
      <c r="S173" s="160"/>
      <c r="T173" s="161"/>
      <c r="AT173" s="156" t="s">
        <v>148</v>
      </c>
      <c r="AU173" s="156" t="s">
        <v>146</v>
      </c>
      <c r="AV173" s="14" t="s">
        <v>79</v>
      </c>
      <c r="AW173" s="14" t="s">
        <v>31</v>
      </c>
      <c r="AX173" s="14" t="s">
        <v>69</v>
      </c>
      <c r="AY173" s="156" t="s">
        <v>136</v>
      </c>
    </row>
    <row r="174" spans="1:65" s="14" customFormat="1" ht="22.5">
      <c r="B174" s="155"/>
      <c r="D174" s="149" t="s">
        <v>148</v>
      </c>
      <c r="E174" s="156" t="s">
        <v>3</v>
      </c>
      <c r="F174" s="157" t="s">
        <v>906</v>
      </c>
      <c r="H174" s="158">
        <v>6.0540000000000003</v>
      </c>
      <c r="L174" s="155"/>
      <c r="M174" s="159"/>
      <c r="N174" s="160"/>
      <c r="O174" s="160"/>
      <c r="P174" s="160"/>
      <c r="Q174" s="160"/>
      <c r="R174" s="160"/>
      <c r="S174" s="160"/>
      <c r="T174" s="161"/>
      <c r="AT174" s="156" t="s">
        <v>148</v>
      </c>
      <c r="AU174" s="156" t="s">
        <v>146</v>
      </c>
      <c r="AV174" s="14" t="s">
        <v>79</v>
      </c>
      <c r="AW174" s="14" t="s">
        <v>31</v>
      </c>
      <c r="AX174" s="14" t="s">
        <v>69</v>
      </c>
      <c r="AY174" s="156" t="s">
        <v>136</v>
      </c>
    </row>
    <row r="175" spans="1:65" s="14" customFormat="1" ht="22.5">
      <c r="B175" s="155"/>
      <c r="D175" s="149" t="s">
        <v>148</v>
      </c>
      <c r="E175" s="156" t="s">
        <v>3</v>
      </c>
      <c r="F175" s="157" t="s">
        <v>907</v>
      </c>
      <c r="H175" s="158">
        <v>5.4980000000000002</v>
      </c>
      <c r="L175" s="155"/>
      <c r="M175" s="159"/>
      <c r="N175" s="160"/>
      <c r="O175" s="160"/>
      <c r="P175" s="160"/>
      <c r="Q175" s="160"/>
      <c r="R175" s="160"/>
      <c r="S175" s="160"/>
      <c r="T175" s="161"/>
      <c r="AT175" s="156" t="s">
        <v>148</v>
      </c>
      <c r="AU175" s="156" t="s">
        <v>146</v>
      </c>
      <c r="AV175" s="14" t="s">
        <v>79</v>
      </c>
      <c r="AW175" s="14" t="s">
        <v>31</v>
      </c>
      <c r="AX175" s="14" t="s">
        <v>69</v>
      </c>
      <c r="AY175" s="156" t="s">
        <v>136</v>
      </c>
    </row>
    <row r="176" spans="1:65" s="14" customFormat="1" ht="22.5">
      <c r="B176" s="155"/>
      <c r="D176" s="149" t="s">
        <v>148</v>
      </c>
      <c r="E176" s="156" t="s">
        <v>3</v>
      </c>
      <c r="F176" s="157" t="s">
        <v>908</v>
      </c>
      <c r="H176" s="158">
        <v>16.640999999999998</v>
      </c>
      <c r="L176" s="155"/>
      <c r="M176" s="159"/>
      <c r="N176" s="160"/>
      <c r="O176" s="160"/>
      <c r="P176" s="160"/>
      <c r="Q176" s="160"/>
      <c r="R176" s="160"/>
      <c r="S176" s="160"/>
      <c r="T176" s="161"/>
      <c r="AT176" s="156" t="s">
        <v>148</v>
      </c>
      <c r="AU176" s="156" t="s">
        <v>146</v>
      </c>
      <c r="AV176" s="14" t="s">
        <v>79</v>
      </c>
      <c r="AW176" s="14" t="s">
        <v>31</v>
      </c>
      <c r="AX176" s="14" t="s">
        <v>69</v>
      </c>
      <c r="AY176" s="156" t="s">
        <v>136</v>
      </c>
    </row>
    <row r="177" spans="1:65" s="14" customFormat="1" ht="22.5">
      <c r="B177" s="155"/>
      <c r="D177" s="149" t="s">
        <v>148</v>
      </c>
      <c r="E177" s="156" t="s">
        <v>3</v>
      </c>
      <c r="F177" s="157" t="s">
        <v>909</v>
      </c>
      <c r="H177" s="158">
        <v>51.154000000000003</v>
      </c>
      <c r="L177" s="155"/>
      <c r="M177" s="159"/>
      <c r="N177" s="160"/>
      <c r="O177" s="160"/>
      <c r="P177" s="160"/>
      <c r="Q177" s="160"/>
      <c r="R177" s="160"/>
      <c r="S177" s="160"/>
      <c r="T177" s="161"/>
      <c r="AT177" s="156" t="s">
        <v>148</v>
      </c>
      <c r="AU177" s="156" t="s">
        <v>146</v>
      </c>
      <c r="AV177" s="14" t="s">
        <v>79</v>
      </c>
      <c r="AW177" s="14" t="s">
        <v>31</v>
      </c>
      <c r="AX177" s="14" t="s">
        <v>69</v>
      </c>
      <c r="AY177" s="156" t="s">
        <v>136</v>
      </c>
    </row>
    <row r="178" spans="1:65" s="14" customFormat="1" ht="22.5">
      <c r="B178" s="155"/>
      <c r="D178" s="149" t="s">
        <v>148</v>
      </c>
      <c r="E178" s="156" t="s">
        <v>3</v>
      </c>
      <c r="F178" s="157" t="s">
        <v>910</v>
      </c>
      <c r="H178" s="158">
        <v>23.109000000000002</v>
      </c>
      <c r="L178" s="155"/>
      <c r="M178" s="159"/>
      <c r="N178" s="160"/>
      <c r="O178" s="160"/>
      <c r="P178" s="160"/>
      <c r="Q178" s="160"/>
      <c r="R178" s="160"/>
      <c r="S178" s="160"/>
      <c r="T178" s="161"/>
      <c r="AT178" s="156" t="s">
        <v>148</v>
      </c>
      <c r="AU178" s="156" t="s">
        <v>146</v>
      </c>
      <c r="AV178" s="14" t="s">
        <v>79</v>
      </c>
      <c r="AW178" s="14" t="s">
        <v>31</v>
      </c>
      <c r="AX178" s="14" t="s">
        <v>69</v>
      </c>
      <c r="AY178" s="156" t="s">
        <v>136</v>
      </c>
    </row>
    <row r="179" spans="1:65" s="14" customFormat="1" ht="22.5">
      <c r="B179" s="155"/>
      <c r="D179" s="149" t="s">
        <v>148</v>
      </c>
      <c r="E179" s="156" t="s">
        <v>3</v>
      </c>
      <c r="F179" s="157" t="s">
        <v>911</v>
      </c>
      <c r="H179" s="158">
        <v>47.625999999999998</v>
      </c>
      <c r="L179" s="155"/>
      <c r="M179" s="159"/>
      <c r="N179" s="160"/>
      <c r="O179" s="160"/>
      <c r="P179" s="160"/>
      <c r="Q179" s="160"/>
      <c r="R179" s="160"/>
      <c r="S179" s="160"/>
      <c r="T179" s="161"/>
      <c r="AT179" s="156" t="s">
        <v>148</v>
      </c>
      <c r="AU179" s="156" t="s">
        <v>146</v>
      </c>
      <c r="AV179" s="14" t="s">
        <v>79</v>
      </c>
      <c r="AW179" s="14" t="s">
        <v>31</v>
      </c>
      <c r="AX179" s="14" t="s">
        <v>69</v>
      </c>
      <c r="AY179" s="156" t="s">
        <v>136</v>
      </c>
    </row>
    <row r="180" spans="1:65" s="14" customFormat="1" ht="22.5">
      <c r="B180" s="155"/>
      <c r="D180" s="149" t="s">
        <v>148</v>
      </c>
      <c r="E180" s="156" t="s">
        <v>3</v>
      </c>
      <c r="F180" s="157" t="s">
        <v>912</v>
      </c>
      <c r="H180" s="158">
        <v>23.681999999999999</v>
      </c>
      <c r="L180" s="155"/>
      <c r="M180" s="159"/>
      <c r="N180" s="160"/>
      <c r="O180" s="160"/>
      <c r="P180" s="160"/>
      <c r="Q180" s="160"/>
      <c r="R180" s="160"/>
      <c r="S180" s="160"/>
      <c r="T180" s="161"/>
      <c r="AT180" s="156" t="s">
        <v>148</v>
      </c>
      <c r="AU180" s="156" t="s">
        <v>146</v>
      </c>
      <c r="AV180" s="14" t="s">
        <v>79</v>
      </c>
      <c r="AW180" s="14" t="s">
        <v>31</v>
      </c>
      <c r="AX180" s="14" t="s">
        <v>69</v>
      </c>
      <c r="AY180" s="156" t="s">
        <v>136</v>
      </c>
    </row>
    <row r="181" spans="1:65" s="14" customFormat="1" ht="22.5">
      <c r="B181" s="155"/>
      <c r="D181" s="149" t="s">
        <v>148</v>
      </c>
      <c r="E181" s="156" t="s">
        <v>3</v>
      </c>
      <c r="F181" s="157" t="s">
        <v>913</v>
      </c>
      <c r="H181" s="158">
        <v>40.164999999999999</v>
      </c>
      <c r="L181" s="155"/>
      <c r="M181" s="159"/>
      <c r="N181" s="160"/>
      <c r="O181" s="160"/>
      <c r="P181" s="160"/>
      <c r="Q181" s="160"/>
      <c r="R181" s="160"/>
      <c r="S181" s="160"/>
      <c r="T181" s="161"/>
      <c r="AT181" s="156" t="s">
        <v>148</v>
      </c>
      <c r="AU181" s="156" t="s">
        <v>146</v>
      </c>
      <c r="AV181" s="14" t="s">
        <v>79</v>
      </c>
      <c r="AW181" s="14" t="s">
        <v>31</v>
      </c>
      <c r="AX181" s="14" t="s">
        <v>69</v>
      </c>
      <c r="AY181" s="156" t="s">
        <v>136</v>
      </c>
    </row>
    <row r="182" spans="1:65" s="14" customFormat="1" ht="22.5">
      <c r="B182" s="155"/>
      <c r="D182" s="149" t="s">
        <v>148</v>
      </c>
      <c r="E182" s="156" t="s">
        <v>3</v>
      </c>
      <c r="F182" s="157" t="s">
        <v>914</v>
      </c>
      <c r="H182" s="158">
        <v>3.7349999999999999</v>
      </c>
      <c r="L182" s="155"/>
      <c r="M182" s="159"/>
      <c r="N182" s="160"/>
      <c r="O182" s="160"/>
      <c r="P182" s="160"/>
      <c r="Q182" s="160"/>
      <c r="R182" s="160"/>
      <c r="S182" s="160"/>
      <c r="T182" s="161"/>
      <c r="AT182" s="156" t="s">
        <v>148</v>
      </c>
      <c r="AU182" s="156" t="s">
        <v>146</v>
      </c>
      <c r="AV182" s="14" t="s">
        <v>79</v>
      </c>
      <c r="AW182" s="14" t="s">
        <v>31</v>
      </c>
      <c r="AX182" s="14" t="s">
        <v>69</v>
      </c>
      <c r="AY182" s="156" t="s">
        <v>136</v>
      </c>
    </row>
    <row r="183" spans="1:65" s="14" customFormat="1" ht="22.5">
      <c r="B183" s="155"/>
      <c r="D183" s="149" t="s">
        <v>148</v>
      </c>
      <c r="E183" s="156" t="s">
        <v>3</v>
      </c>
      <c r="F183" s="157" t="s">
        <v>915</v>
      </c>
      <c r="H183" s="158">
        <v>3.2869999999999999</v>
      </c>
      <c r="L183" s="155"/>
      <c r="M183" s="159"/>
      <c r="N183" s="160"/>
      <c r="O183" s="160"/>
      <c r="P183" s="160"/>
      <c r="Q183" s="160"/>
      <c r="R183" s="160"/>
      <c r="S183" s="160"/>
      <c r="T183" s="161"/>
      <c r="AT183" s="156" t="s">
        <v>148</v>
      </c>
      <c r="AU183" s="156" t="s">
        <v>146</v>
      </c>
      <c r="AV183" s="14" t="s">
        <v>79</v>
      </c>
      <c r="AW183" s="14" t="s">
        <v>31</v>
      </c>
      <c r="AX183" s="14" t="s">
        <v>69</v>
      </c>
      <c r="AY183" s="156" t="s">
        <v>136</v>
      </c>
    </row>
    <row r="184" spans="1:65" s="16" customFormat="1">
      <c r="B184" s="169"/>
      <c r="D184" s="149" t="s">
        <v>148</v>
      </c>
      <c r="E184" s="170" t="s">
        <v>3</v>
      </c>
      <c r="F184" s="171" t="s">
        <v>187</v>
      </c>
      <c r="H184" s="172">
        <v>228.18100000000001</v>
      </c>
      <c r="L184" s="169"/>
      <c r="M184" s="173"/>
      <c r="N184" s="174"/>
      <c r="O184" s="174"/>
      <c r="P184" s="174"/>
      <c r="Q184" s="174"/>
      <c r="R184" s="174"/>
      <c r="S184" s="174"/>
      <c r="T184" s="175"/>
      <c r="AT184" s="170" t="s">
        <v>148</v>
      </c>
      <c r="AU184" s="170" t="s">
        <v>146</v>
      </c>
      <c r="AV184" s="16" t="s">
        <v>146</v>
      </c>
      <c r="AW184" s="16" t="s">
        <v>31</v>
      </c>
      <c r="AX184" s="16" t="s">
        <v>69</v>
      </c>
      <c r="AY184" s="170" t="s">
        <v>136</v>
      </c>
    </row>
    <row r="185" spans="1:65" s="14" customFormat="1">
      <c r="B185" s="155"/>
      <c r="D185" s="149" t="s">
        <v>148</v>
      </c>
      <c r="E185" s="156" t="s">
        <v>3</v>
      </c>
      <c r="F185" s="157" t="s">
        <v>916</v>
      </c>
      <c r="H185" s="158">
        <v>-114.09099999999999</v>
      </c>
      <c r="L185" s="155"/>
      <c r="M185" s="159"/>
      <c r="N185" s="160"/>
      <c r="O185" s="160"/>
      <c r="P185" s="160"/>
      <c r="Q185" s="160"/>
      <c r="R185" s="160"/>
      <c r="S185" s="160"/>
      <c r="T185" s="161"/>
      <c r="AT185" s="156" t="s">
        <v>148</v>
      </c>
      <c r="AU185" s="156" t="s">
        <v>146</v>
      </c>
      <c r="AV185" s="14" t="s">
        <v>79</v>
      </c>
      <c r="AW185" s="14" t="s">
        <v>31</v>
      </c>
      <c r="AX185" s="14" t="s">
        <v>69</v>
      </c>
      <c r="AY185" s="156" t="s">
        <v>136</v>
      </c>
    </row>
    <row r="186" spans="1:65" s="16" customFormat="1">
      <c r="B186" s="169"/>
      <c r="D186" s="149" t="s">
        <v>148</v>
      </c>
      <c r="E186" s="170" t="s">
        <v>3</v>
      </c>
      <c r="F186" s="171" t="s">
        <v>187</v>
      </c>
      <c r="H186" s="172">
        <v>-114.09099999999999</v>
      </c>
      <c r="L186" s="169"/>
      <c r="M186" s="173"/>
      <c r="N186" s="174"/>
      <c r="O186" s="174"/>
      <c r="P186" s="174"/>
      <c r="Q186" s="174"/>
      <c r="R186" s="174"/>
      <c r="S186" s="174"/>
      <c r="T186" s="175"/>
      <c r="AT186" s="170" t="s">
        <v>148</v>
      </c>
      <c r="AU186" s="170" t="s">
        <v>146</v>
      </c>
      <c r="AV186" s="16" t="s">
        <v>146</v>
      </c>
      <c r="AW186" s="16" t="s">
        <v>31</v>
      </c>
      <c r="AX186" s="16" t="s">
        <v>69</v>
      </c>
      <c r="AY186" s="170" t="s">
        <v>136</v>
      </c>
    </row>
    <row r="187" spans="1:65" s="15" customFormat="1">
      <c r="B187" s="162"/>
      <c r="D187" s="149" t="s">
        <v>148</v>
      </c>
      <c r="E187" s="163" t="s">
        <v>3</v>
      </c>
      <c r="F187" s="164" t="s">
        <v>151</v>
      </c>
      <c r="H187" s="165">
        <v>114.09000000000002</v>
      </c>
      <c r="L187" s="162"/>
      <c r="M187" s="166"/>
      <c r="N187" s="167"/>
      <c r="O187" s="167"/>
      <c r="P187" s="167"/>
      <c r="Q187" s="167"/>
      <c r="R187" s="167"/>
      <c r="S187" s="167"/>
      <c r="T187" s="168"/>
      <c r="AT187" s="163" t="s">
        <v>148</v>
      </c>
      <c r="AU187" s="163" t="s">
        <v>146</v>
      </c>
      <c r="AV187" s="15" t="s">
        <v>145</v>
      </c>
      <c r="AW187" s="15" t="s">
        <v>31</v>
      </c>
      <c r="AX187" s="15" t="s">
        <v>77</v>
      </c>
      <c r="AY187" s="163" t="s">
        <v>136</v>
      </c>
    </row>
    <row r="188" spans="1:65" s="2" customFormat="1" ht="49.15" customHeight="1">
      <c r="A188" s="30"/>
      <c r="B188" s="135"/>
      <c r="C188" s="136" t="s">
        <v>232</v>
      </c>
      <c r="D188" s="136" t="s">
        <v>140</v>
      </c>
      <c r="E188" s="137" t="s">
        <v>228</v>
      </c>
      <c r="F188" s="138" t="s">
        <v>229</v>
      </c>
      <c r="G188" s="139" t="s">
        <v>183</v>
      </c>
      <c r="H188" s="140">
        <v>114.09099999999999</v>
      </c>
      <c r="I188" s="141"/>
      <c r="J188" s="141">
        <f>ROUND(I188*H188,2)</f>
        <v>0</v>
      </c>
      <c r="K188" s="138" t="s">
        <v>144</v>
      </c>
      <c r="L188" s="31"/>
      <c r="M188" s="142" t="s">
        <v>3</v>
      </c>
      <c r="N188" s="143" t="s">
        <v>40</v>
      </c>
      <c r="O188" s="144">
        <v>0.97399999999999998</v>
      </c>
      <c r="P188" s="144">
        <f>O188*H188</f>
        <v>111.12463399999999</v>
      </c>
      <c r="Q188" s="144">
        <v>0</v>
      </c>
      <c r="R188" s="144">
        <f>Q188*H188</f>
        <v>0</v>
      </c>
      <c r="S188" s="144">
        <v>0</v>
      </c>
      <c r="T188" s="145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46" t="s">
        <v>145</v>
      </c>
      <c r="AT188" s="146" t="s">
        <v>140</v>
      </c>
      <c r="AU188" s="146" t="s">
        <v>146</v>
      </c>
      <c r="AY188" s="18" t="s">
        <v>136</v>
      </c>
      <c r="BE188" s="147">
        <f>IF(N188="základní",J188,0)</f>
        <v>0</v>
      </c>
      <c r="BF188" s="147">
        <f>IF(N188="snížená",J188,0)</f>
        <v>0</v>
      </c>
      <c r="BG188" s="147">
        <f>IF(N188="zákl. přenesená",J188,0)</f>
        <v>0</v>
      </c>
      <c r="BH188" s="147">
        <f>IF(N188="sníž. přenesená",J188,0)</f>
        <v>0</v>
      </c>
      <c r="BI188" s="147">
        <f>IF(N188="nulová",J188,0)</f>
        <v>0</v>
      </c>
      <c r="BJ188" s="18" t="s">
        <v>77</v>
      </c>
      <c r="BK188" s="147">
        <f>ROUND(I188*H188,2)</f>
        <v>0</v>
      </c>
      <c r="BL188" s="18" t="s">
        <v>145</v>
      </c>
      <c r="BM188" s="146" t="s">
        <v>230</v>
      </c>
    </row>
    <row r="189" spans="1:65" s="14" customFormat="1">
      <c r="B189" s="155"/>
      <c r="D189" s="149" t="s">
        <v>148</v>
      </c>
      <c r="E189" s="156" t="s">
        <v>3</v>
      </c>
      <c r="F189" s="157" t="s">
        <v>917</v>
      </c>
      <c r="H189" s="158">
        <v>114.09099999999999</v>
      </c>
      <c r="L189" s="155"/>
      <c r="M189" s="159"/>
      <c r="N189" s="160"/>
      <c r="O189" s="160"/>
      <c r="P189" s="160"/>
      <c r="Q189" s="160"/>
      <c r="R189" s="160"/>
      <c r="S189" s="160"/>
      <c r="T189" s="161"/>
      <c r="AT189" s="156" t="s">
        <v>148</v>
      </c>
      <c r="AU189" s="156" t="s">
        <v>146</v>
      </c>
      <c r="AV189" s="14" t="s">
        <v>79</v>
      </c>
      <c r="AW189" s="14" t="s">
        <v>31</v>
      </c>
      <c r="AX189" s="14" t="s">
        <v>69</v>
      </c>
      <c r="AY189" s="156" t="s">
        <v>136</v>
      </c>
    </row>
    <row r="190" spans="1:65" s="15" customFormat="1">
      <c r="B190" s="162"/>
      <c r="D190" s="149" t="s">
        <v>148</v>
      </c>
      <c r="E190" s="163" t="s">
        <v>3</v>
      </c>
      <c r="F190" s="164" t="s">
        <v>151</v>
      </c>
      <c r="H190" s="165">
        <v>114.09099999999999</v>
      </c>
      <c r="L190" s="162"/>
      <c r="M190" s="166"/>
      <c r="N190" s="167"/>
      <c r="O190" s="167"/>
      <c r="P190" s="167"/>
      <c r="Q190" s="167"/>
      <c r="R190" s="167"/>
      <c r="S190" s="167"/>
      <c r="T190" s="168"/>
      <c r="AT190" s="163" t="s">
        <v>148</v>
      </c>
      <c r="AU190" s="163" t="s">
        <v>146</v>
      </c>
      <c r="AV190" s="15" t="s">
        <v>145</v>
      </c>
      <c r="AW190" s="15" t="s">
        <v>31</v>
      </c>
      <c r="AX190" s="15" t="s">
        <v>77</v>
      </c>
      <c r="AY190" s="163" t="s">
        <v>136</v>
      </c>
    </row>
    <row r="191" spans="1:65" s="12" customFormat="1" ht="20.85" customHeight="1">
      <c r="B191" s="123"/>
      <c r="D191" s="124" t="s">
        <v>68</v>
      </c>
      <c r="E191" s="133" t="s">
        <v>9</v>
      </c>
      <c r="F191" s="133" t="s">
        <v>234</v>
      </c>
      <c r="J191" s="134">
        <f>BK191</f>
        <v>0</v>
      </c>
      <c r="L191" s="123"/>
      <c r="M191" s="127"/>
      <c r="N191" s="128"/>
      <c r="O191" s="128"/>
      <c r="P191" s="129">
        <f>SUM(P192:P227)</f>
        <v>319.64112399999999</v>
      </c>
      <c r="Q191" s="128"/>
      <c r="R191" s="129">
        <f>SUM(R192:R227)</f>
        <v>0.42386126000000002</v>
      </c>
      <c r="S191" s="128"/>
      <c r="T191" s="130">
        <f>SUM(T192:T227)</f>
        <v>0</v>
      </c>
      <c r="AR191" s="124" t="s">
        <v>77</v>
      </c>
      <c r="AT191" s="131" t="s">
        <v>68</v>
      </c>
      <c r="AU191" s="131" t="s">
        <v>79</v>
      </c>
      <c r="AY191" s="124" t="s">
        <v>136</v>
      </c>
      <c r="BK191" s="132">
        <f>SUM(BK192:BK227)</f>
        <v>0</v>
      </c>
    </row>
    <row r="192" spans="1:65" s="2" customFormat="1" ht="37.9" customHeight="1">
      <c r="A192" s="30"/>
      <c r="B192" s="135"/>
      <c r="C192" s="136" t="s">
        <v>9</v>
      </c>
      <c r="D192" s="136" t="s">
        <v>140</v>
      </c>
      <c r="E192" s="137" t="s">
        <v>236</v>
      </c>
      <c r="F192" s="138" t="s">
        <v>237</v>
      </c>
      <c r="G192" s="139" t="s">
        <v>175</v>
      </c>
      <c r="H192" s="140">
        <v>238.82400000000001</v>
      </c>
      <c r="I192" s="141"/>
      <c r="J192" s="141">
        <f>ROUND(I192*H192,2)</f>
        <v>0</v>
      </c>
      <c r="K192" s="138" t="s">
        <v>144</v>
      </c>
      <c r="L192" s="31"/>
      <c r="M192" s="142" t="s">
        <v>3</v>
      </c>
      <c r="N192" s="143" t="s">
        <v>40</v>
      </c>
      <c r="O192" s="144">
        <v>0.23599999999999999</v>
      </c>
      <c r="P192" s="144">
        <f>O192*H192</f>
        <v>56.362464000000003</v>
      </c>
      <c r="Q192" s="144">
        <v>8.4000000000000003E-4</v>
      </c>
      <c r="R192" s="144">
        <f>Q192*H192</f>
        <v>0.20061216000000001</v>
      </c>
      <c r="S192" s="144">
        <v>0</v>
      </c>
      <c r="T192" s="145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46" t="s">
        <v>145</v>
      </c>
      <c r="AT192" s="146" t="s">
        <v>140</v>
      </c>
      <c r="AU192" s="146" t="s">
        <v>146</v>
      </c>
      <c r="AY192" s="18" t="s">
        <v>136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8" t="s">
        <v>77</v>
      </c>
      <c r="BK192" s="147">
        <f>ROUND(I192*H192,2)</f>
        <v>0</v>
      </c>
      <c r="BL192" s="18" t="s">
        <v>145</v>
      </c>
      <c r="BM192" s="146" t="s">
        <v>238</v>
      </c>
    </row>
    <row r="193" spans="1:65" s="13" customFormat="1">
      <c r="B193" s="148"/>
      <c r="D193" s="149" t="s">
        <v>148</v>
      </c>
      <c r="E193" s="150" t="s">
        <v>3</v>
      </c>
      <c r="F193" s="151" t="s">
        <v>161</v>
      </c>
      <c r="H193" s="150" t="s">
        <v>3</v>
      </c>
      <c r="L193" s="148"/>
      <c r="M193" s="152"/>
      <c r="N193" s="153"/>
      <c r="O193" s="153"/>
      <c r="P193" s="153"/>
      <c r="Q193" s="153"/>
      <c r="R193" s="153"/>
      <c r="S193" s="153"/>
      <c r="T193" s="154"/>
      <c r="AT193" s="150" t="s">
        <v>148</v>
      </c>
      <c r="AU193" s="150" t="s">
        <v>146</v>
      </c>
      <c r="AV193" s="13" t="s">
        <v>77</v>
      </c>
      <c r="AW193" s="13" t="s">
        <v>31</v>
      </c>
      <c r="AX193" s="13" t="s">
        <v>69</v>
      </c>
      <c r="AY193" s="150" t="s">
        <v>136</v>
      </c>
    </row>
    <row r="194" spans="1:65" s="14" customFormat="1" ht="22.5">
      <c r="B194" s="155"/>
      <c r="D194" s="149" t="s">
        <v>148</v>
      </c>
      <c r="E194" s="156" t="s">
        <v>3</v>
      </c>
      <c r="F194" s="157" t="s">
        <v>918</v>
      </c>
      <c r="H194" s="158">
        <v>6.5730000000000004</v>
      </c>
      <c r="L194" s="155"/>
      <c r="M194" s="159"/>
      <c r="N194" s="160"/>
      <c r="O194" s="160"/>
      <c r="P194" s="160"/>
      <c r="Q194" s="160"/>
      <c r="R194" s="160"/>
      <c r="S194" s="160"/>
      <c r="T194" s="161"/>
      <c r="AT194" s="156" t="s">
        <v>148</v>
      </c>
      <c r="AU194" s="156" t="s">
        <v>146</v>
      </c>
      <c r="AV194" s="14" t="s">
        <v>79</v>
      </c>
      <c r="AW194" s="14" t="s">
        <v>31</v>
      </c>
      <c r="AX194" s="14" t="s">
        <v>69</v>
      </c>
      <c r="AY194" s="156" t="s">
        <v>136</v>
      </c>
    </row>
    <row r="195" spans="1:65" s="14" customFormat="1" ht="22.5">
      <c r="B195" s="155"/>
      <c r="D195" s="149" t="s">
        <v>148</v>
      </c>
      <c r="E195" s="156" t="s">
        <v>3</v>
      </c>
      <c r="F195" s="157" t="s">
        <v>919</v>
      </c>
      <c r="H195" s="158">
        <v>8.8059999999999992</v>
      </c>
      <c r="L195" s="155"/>
      <c r="M195" s="159"/>
      <c r="N195" s="160"/>
      <c r="O195" s="160"/>
      <c r="P195" s="160"/>
      <c r="Q195" s="160"/>
      <c r="R195" s="160"/>
      <c r="S195" s="160"/>
      <c r="T195" s="161"/>
      <c r="AT195" s="156" t="s">
        <v>148</v>
      </c>
      <c r="AU195" s="156" t="s">
        <v>146</v>
      </c>
      <c r="AV195" s="14" t="s">
        <v>79</v>
      </c>
      <c r="AW195" s="14" t="s">
        <v>31</v>
      </c>
      <c r="AX195" s="14" t="s">
        <v>69</v>
      </c>
      <c r="AY195" s="156" t="s">
        <v>136</v>
      </c>
    </row>
    <row r="196" spans="1:65" s="14" customFormat="1" ht="22.5">
      <c r="B196" s="155"/>
      <c r="D196" s="149" t="s">
        <v>148</v>
      </c>
      <c r="E196" s="156" t="s">
        <v>3</v>
      </c>
      <c r="F196" s="157" t="s">
        <v>920</v>
      </c>
      <c r="H196" s="158">
        <v>7.9969999999999999</v>
      </c>
      <c r="L196" s="155"/>
      <c r="M196" s="159"/>
      <c r="N196" s="160"/>
      <c r="O196" s="160"/>
      <c r="P196" s="160"/>
      <c r="Q196" s="160"/>
      <c r="R196" s="160"/>
      <c r="S196" s="160"/>
      <c r="T196" s="161"/>
      <c r="AT196" s="156" t="s">
        <v>148</v>
      </c>
      <c r="AU196" s="156" t="s">
        <v>146</v>
      </c>
      <c r="AV196" s="14" t="s">
        <v>79</v>
      </c>
      <c r="AW196" s="14" t="s">
        <v>31</v>
      </c>
      <c r="AX196" s="14" t="s">
        <v>69</v>
      </c>
      <c r="AY196" s="156" t="s">
        <v>136</v>
      </c>
    </row>
    <row r="197" spans="1:65" s="14" customFormat="1" ht="22.5">
      <c r="B197" s="155"/>
      <c r="D197" s="149" t="s">
        <v>148</v>
      </c>
      <c r="E197" s="156" t="s">
        <v>3</v>
      </c>
      <c r="F197" s="157" t="s">
        <v>921</v>
      </c>
      <c r="H197" s="158">
        <v>0</v>
      </c>
      <c r="L197" s="155"/>
      <c r="M197" s="159"/>
      <c r="N197" s="160"/>
      <c r="O197" s="160"/>
      <c r="P197" s="160"/>
      <c r="Q197" s="160"/>
      <c r="R197" s="160"/>
      <c r="S197" s="160"/>
      <c r="T197" s="161"/>
      <c r="AT197" s="156" t="s">
        <v>148</v>
      </c>
      <c r="AU197" s="156" t="s">
        <v>146</v>
      </c>
      <c r="AV197" s="14" t="s">
        <v>79</v>
      </c>
      <c r="AW197" s="14" t="s">
        <v>31</v>
      </c>
      <c r="AX197" s="14" t="s">
        <v>69</v>
      </c>
      <c r="AY197" s="156" t="s">
        <v>136</v>
      </c>
    </row>
    <row r="198" spans="1:65" s="14" customFormat="1" ht="22.5">
      <c r="B198" s="155"/>
      <c r="D198" s="149" t="s">
        <v>148</v>
      </c>
      <c r="E198" s="156" t="s">
        <v>3</v>
      </c>
      <c r="F198" s="157" t="s">
        <v>922</v>
      </c>
      <c r="H198" s="158">
        <v>0</v>
      </c>
      <c r="L198" s="155"/>
      <c r="M198" s="159"/>
      <c r="N198" s="160"/>
      <c r="O198" s="160"/>
      <c r="P198" s="160"/>
      <c r="Q198" s="160"/>
      <c r="R198" s="160"/>
      <c r="S198" s="160"/>
      <c r="T198" s="161"/>
      <c r="AT198" s="156" t="s">
        <v>148</v>
      </c>
      <c r="AU198" s="156" t="s">
        <v>146</v>
      </c>
      <c r="AV198" s="14" t="s">
        <v>79</v>
      </c>
      <c r="AW198" s="14" t="s">
        <v>31</v>
      </c>
      <c r="AX198" s="14" t="s">
        <v>69</v>
      </c>
      <c r="AY198" s="156" t="s">
        <v>136</v>
      </c>
    </row>
    <row r="199" spans="1:65" s="14" customFormat="1" ht="22.5">
      <c r="B199" s="155"/>
      <c r="D199" s="149" t="s">
        <v>148</v>
      </c>
      <c r="E199" s="156" t="s">
        <v>3</v>
      </c>
      <c r="F199" s="157" t="s">
        <v>923</v>
      </c>
      <c r="H199" s="158">
        <v>0</v>
      </c>
      <c r="L199" s="155"/>
      <c r="M199" s="159"/>
      <c r="N199" s="160"/>
      <c r="O199" s="160"/>
      <c r="P199" s="160"/>
      <c r="Q199" s="160"/>
      <c r="R199" s="160"/>
      <c r="S199" s="160"/>
      <c r="T199" s="161"/>
      <c r="AT199" s="156" t="s">
        <v>148</v>
      </c>
      <c r="AU199" s="156" t="s">
        <v>146</v>
      </c>
      <c r="AV199" s="14" t="s">
        <v>79</v>
      </c>
      <c r="AW199" s="14" t="s">
        <v>31</v>
      </c>
      <c r="AX199" s="14" t="s">
        <v>69</v>
      </c>
      <c r="AY199" s="156" t="s">
        <v>136</v>
      </c>
    </row>
    <row r="200" spans="1:65" s="14" customFormat="1" ht="22.5">
      <c r="B200" s="155"/>
      <c r="D200" s="149" t="s">
        <v>148</v>
      </c>
      <c r="E200" s="156" t="s">
        <v>3</v>
      </c>
      <c r="F200" s="157" t="s">
        <v>924</v>
      </c>
      <c r="H200" s="158">
        <v>86.593000000000004</v>
      </c>
      <c r="L200" s="155"/>
      <c r="M200" s="159"/>
      <c r="N200" s="160"/>
      <c r="O200" s="160"/>
      <c r="P200" s="160"/>
      <c r="Q200" s="160"/>
      <c r="R200" s="160"/>
      <c r="S200" s="160"/>
      <c r="T200" s="161"/>
      <c r="AT200" s="156" t="s">
        <v>148</v>
      </c>
      <c r="AU200" s="156" t="s">
        <v>146</v>
      </c>
      <c r="AV200" s="14" t="s">
        <v>79</v>
      </c>
      <c r="AW200" s="14" t="s">
        <v>31</v>
      </c>
      <c r="AX200" s="14" t="s">
        <v>69</v>
      </c>
      <c r="AY200" s="156" t="s">
        <v>136</v>
      </c>
    </row>
    <row r="201" spans="1:65" s="14" customFormat="1" ht="22.5">
      <c r="B201" s="155"/>
      <c r="D201" s="149" t="s">
        <v>148</v>
      </c>
      <c r="E201" s="156" t="s">
        <v>3</v>
      </c>
      <c r="F201" s="157" t="s">
        <v>925</v>
      </c>
      <c r="H201" s="158">
        <v>43.058</v>
      </c>
      <c r="L201" s="155"/>
      <c r="M201" s="159"/>
      <c r="N201" s="160"/>
      <c r="O201" s="160"/>
      <c r="P201" s="160"/>
      <c r="Q201" s="160"/>
      <c r="R201" s="160"/>
      <c r="S201" s="160"/>
      <c r="T201" s="161"/>
      <c r="AT201" s="156" t="s">
        <v>148</v>
      </c>
      <c r="AU201" s="156" t="s">
        <v>146</v>
      </c>
      <c r="AV201" s="14" t="s">
        <v>79</v>
      </c>
      <c r="AW201" s="14" t="s">
        <v>31</v>
      </c>
      <c r="AX201" s="14" t="s">
        <v>69</v>
      </c>
      <c r="AY201" s="156" t="s">
        <v>136</v>
      </c>
    </row>
    <row r="202" spans="1:65" s="14" customFormat="1" ht="22.5">
      <c r="B202" s="155"/>
      <c r="D202" s="149" t="s">
        <v>148</v>
      </c>
      <c r="E202" s="156" t="s">
        <v>3</v>
      </c>
      <c r="F202" s="157" t="s">
        <v>926</v>
      </c>
      <c r="H202" s="158">
        <v>73.028000000000006</v>
      </c>
      <c r="L202" s="155"/>
      <c r="M202" s="159"/>
      <c r="N202" s="160"/>
      <c r="O202" s="160"/>
      <c r="P202" s="160"/>
      <c r="Q202" s="160"/>
      <c r="R202" s="160"/>
      <c r="S202" s="160"/>
      <c r="T202" s="161"/>
      <c r="AT202" s="156" t="s">
        <v>148</v>
      </c>
      <c r="AU202" s="156" t="s">
        <v>146</v>
      </c>
      <c r="AV202" s="14" t="s">
        <v>79</v>
      </c>
      <c r="AW202" s="14" t="s">
        <v>31</v>
      </c>
      <c r="AX202" s="14" t="s">
        <v>69</v>
      </c>
      <c r="AY202" s="156" t="s">
        <v>136</v>
      </c>
    </row>
    <row r="203" spans="1:65" s="14" customFormat="1" ht="22.5">
      <c r="B203" s="155"/>
      <c r="D203" s="149" t="s">
        <v>148</v>
      </c>
      <c r="E203" s="156" t="s">
        <v>3</v>
      </c>
      <c r="F203" s="157" t="s">
        <v>927</v>
      </c>
      <c r="H203" s="158">
        <v>6.7919999999999998</v>
      </c>
      <c r="L203" s="155"/>
      <c r="M203" s="159"/>
      <c r="N203" s="160"/>
      <c r="O203" s="160"/>
      <c r="P203" s="160"/>
      <c r="Q203" s="160"/>
      <c r="R203" s="160"/>
      <c r="S203" s="160"/>
      <c r="T203" s="161"/>
      <c r="AT203" s="156" t="s">
        <v>148</v>
      </c>
      <c r="AU203" s="156" t="s">
        <v>146</v>
      </c>
      <c r="AV203" s="14" t="s">
        <v>79</v>
      </c>
      <c r="AW203" s="14" t="s">
        <v>31</v>
      </c>
      <c r="AX203" s="14" t="s">
        <v>69</v>
      </c>
      <c r="AY203" s="156" t="s">
        <v>136</v>
      </c>
    </row>
    <row r="204" spans="1:65" s="14" customFormat="1" ht="22.5">
      <c r="B204" s="155"/>
      <c r="D204" s="149" t="s">
        <v>148</v>
      </c>
      <c r="E204" s="156" t="s">
        <v>3</v>
      </c>
      <c r="F204" s="157" t="s">
        <v>928</v>
      </c>
      <c r="H204" s="158">
        <v>5.9770000000000003</v>
      </c>
      <c r="L204" s="155"/>
      <c r="M204" s="159"/>
      <c r="N204" s="160"/>
      <c r="O204" s="160"/>
      <c r="P204" s="160"/>
      <c r="Q204" s="160"/>
      <c r="R204" s="160"/>
      <c r="S204" s="160"/>
      <c r="T204" s="161"/>
      <c r="AT204" s="156" t="s">
        <v>148</v>
      </c>
      <c r="AU204" s="156" t="s">
        <v>146</v>
      </c>
      <c r="AV204" s="14" t="s">
        <v>79</v>
      </c>
      <c r="AW204" s="14" t="s">
        <v>31</v>
      </c>
      <c r="AX204" s="14" t="s">
        <v>69</v>
      </c>
      <c r="AY204" s="156" t="s">
        <v>136</v>
      </c>
    </row>
    <row r="205" spans="1:65" s="16" customFormat="1">
      <c r="B205" s="169"/>
      <c r="D205" s="149" t="s">
        <v>148</v>
      </c>
      <c r="E205" s="170" t="s">
        <v>3</v>
      </c>
      <c r="F205" s="171" t="s">
        <v>187</v>
      </c>
      <c r="H205" s="172">
        <v>238.82400000000001</v>
      </c>
      <c r="L205" s="169"/>
      <c r="M205" s="173"/>
      <c r="N205" s="174"/>
      <c r="O205" s="174"/>
      <c r="P205" s="174"/>
      <c r="Q205" s="174"/>
      <c r="R205" s="174"/>
      <c r="S205" s="174"/>
      <c r="T205" s="175"/>
      <c r="AT205" s="170" t="s">
        <v>148</v>
      </c>
      <c r="AU205" s="170" t="s">
        <v>146</v>
      </c>
      <c r="AV205" s="16" t="s">
        <v>146</v>
      </c>
      <c r="AW205" s="16" t="s">
        <v>31</v>
      </c>
      <c r="AX205" s="16" t="s">
        <v>69</v>
      </c>
      <c r="AY205" s="170" t="s">
        <v>136</v>
      </c>
    </row>
    <row r="206" spans="1:65" s="15" customFormat="1">
      <c r="B206" s="162"/>
      <c r="D206" s="149" t="s">
        <v>148</v>
      </c>
      <c r="E206" s="163" t="s">
        <v>3</v>
      </c>
      <c r="F206" s="164" t="s">
        <v>151</v>
      </c>
      <c r="H206" s="165">
        <v>238.82400000000001</v>
      </c>
      <c r="L206" s="162"/>
      <c r="M206" s="166"/>
      <c r="N206" s="167"/>
      <c r="O206" s="167"/>
      <c r="P206" s="167"/>
      <c r="Q206" s="167"/>
      <c r="R206" s="167"/>
      <c r="S206" s="167"/>
      <c r="T206" s="168"/>
      <c r="AT206" s="163" t="s">
        <v>148</v>
      </c>
      <c r="AU206" s="163" t="s">
        <v>146</v>
      </c>
      <c r="AV206" s="15" t="s">
        <v>145</v>
      </c>
      <c r="AW206" s="15" t="s">
        <v>31</v>
      </c>
      <c r="AX206" s="15" t="s">
        <v>77</v>
      </c>
      <c r="AY206" s="163" t="s">
        <v>136</v>
      </c>
    </row>
    <row r="207" spans="1:65" s="2" customFormat="1" ht="37.9" customHeight="1">
      <c r="A207" s="30"/>
      <c r="B207" s="135"/>
      <c r="C207" s="136" t="s">
        <v>268</v>
      </c>
      <c r="D207" s="136" t="s">
        <v>140</v>
      </c>
      <c r="E207" s="137" t="s">
        <v>929</v>
      </c>
      <c r="F207" s="138" t="s">
        <v>930</v>
      </c>
      <c r="G207" s="139" t="s">
        <v>175</v>
      </c>
      <c r="H207" s="140">
        <v>262.64600000000002</v>
      </c>
      <c r="I207" s="141"/>
      <c r="J207" s="141">
        <f>ROUND(I207*H207,2)</f>
        <v>0</v>
      </c>
      <c r="K207" s="138" t="s">
        <v>144</v>
      </c>
      <c r="L207" s="31"/>
      <c r="M207" s="142" t="s">
        <v>3</v>
      </c>
      <c r="N207" s="143" t="s">
        <v>40</v>
      </c>
      <c r="O207" s="144">
        <v>0.47899999999999998</v>
      </c>
      <c r="P207" s="144">
        <f>O207*H207</f>
        <v>125.807434</v>
      </c>
      <c r="Q207" s="144">
        <v>8.4999999999999995E-4</v>
      </c>
      <c r="R207" s="144">
        <f>Q207*H207</f>
        <v>0.22324910000000001</v>
      </c>
      <c r="S207" s="144">
        <v>0</v>
      </c>
      <c r="T207" s="145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46" t="s">
        <v>145</v>
      </c>
      <c r="AT207" s="146" t="s">
        <v>140</v>
      </c>
      <c r="AU207" s="146" t="s">
        <v>146</v>
      </c>
      <c r="AY207" s="18" t="s">
        <v>136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8" t="s">
        <v>77</v>
      </c>
      <c r="BK207" s="147">
        <f>ROUND(I207*H207,2)</f>
        <v>0</v>
      </c>
      <c r="BL207" s="18" t="s">
        <v>145</v>
      </c>
      <c r="BM207" s="146" t="s">
        <v>931</v>
      </c>
    </row>
    <row r="208" spans="1:65" s="13" customFormat="1">
      <c r="B208" s="148"/>
      <c r="D208" s="149" t="s">
        <v>148</v>
      </c>
      <c r="E208" s="150" t="s">
        <v>3</v>
      </c>
      <c r="F208" s="151" t="s">
        <v>161</v>
      </c>
      <c r="H208" s="150" t="s">
        <v>3</v>
      </c>
      <c r="L208" s="148"/>
      <c r="M208" s="152"/>
      <c r="N208" s="153"/>
      <c r="O208" s="153"/>
      <c r="P208" s="153"/>
      <c r="Q208" s="153"/>
      <c r="R208" s="153"/>
      <c r="S208" s="153"/>
      <c r="T208" s="154"/>
      <c r="AT208" s="150" t="s">
        <v>148</v>
      </c>
      <c r="AU208" s="150" t="s">
        <v>146</v>
      </c>
      <c r="AV208" s="13" t="s">
        <v>77</v>
      </c>
      <c r="AW208" s="13" t="s">
        <v>31</v>
      </c>
      <c r="AX208" s="13" t="s">
        <v>69</v>
      </c>
      <c r="AY208" s="150" t="s">
        <v>136</v>
      </c>
    </row>
    <row r="209" spans="1:65" s="14" customFormat="1" ht="22.5">
      <c r="B209" s="155"/>
      <c r="D209" s="149" t="s">
        <v>148</v>
      </c>
      <c r="E209" s="156" t="s">
        <v>3</v>
      </c>
      <c r="F209" s="157" t="s">
        <v>918</v>
      </c>
      <c r="H209" s="158">
        <v>6.5730000000000004</v>
      </c>
      <c r="L209" s="155"/>
      <c r="M209" s="159"/>
      <c r="N209" s="160"/>
      <c r="O209" s="160"/>
      <c r="P209" s="160"/>
      <c r="Q209" s="160"/>
      <c r="R209" s="160"/>
      <c r="S209" s="160"/>
      <c r="T209" s="161"/>
      <c r="AT209" s="156" t="s">
        <v>148</v>
      </c>
      <c r="AU209" s="156" t="s">
        <v>146</v>
      </c>
      <c r="AV209" s="14" t="s">
        <v>79</v>
      </c>
      <c r="AW209" s="14" t="s">
        <v>31</v>
      </c>
      <c r="AX209" s="14" t="s">
        <v>69</v>
      </c>
      <c r="AY209" s="156" t="s">
        <v>136</v>
      </c>
    </row>
    <row r="210" spans="1:65" s="14" customFormat="1" ht="22.5">
      <c r="B210" s="155"/>
      <c r="D210" s="149" t="s">
        <v>148</v>
      </c>
      <c r="E210" s="156" t="s">
        <v>3</v>
      </c>
      <c r="F210" s="157" t="s">
        <v>932</v>
      </c>
      <c r="H210" s="158">
        <v>2.202</v>
      </c>
      <c r="L210" s="155"/>
      <c r="M210" s="159"/>
      <c r="N210" s="160"/>
      <c r="O210" s="160"/>
      <c r="P210" s="160"/>
      <c r="Q210" s="160"/>
      <c r="R210" s="160"/>
      <c r="S210" s="160"/>
      <c r="T210" s="161"/>
      <c r="AT210" s="156" t="s">
        <v>148</v>
      </c>
      <c r="AU210" s="156" t="s">
        <v>146</v>
      </c>
      <c r="AV210" s="14" t="s">
        <v>79</v>
      </c>
      <c r="AW210" s="14" t="s">
        <v>31</v>
      </c>
      <c r="AX210" s="14" t="s">
        <v>69</v>
      </c>
      <c r="AY210" s="156" t="s">
        <v>136</v>
      </c>
    </row>
    <row r="211" spans="1:65" s="14" customFormat="1" ht="22.5">
      <c r="B211" s="155"/>
      <c r="D211" s="149" t="s">
        <v>148</v>
      </c>
      <c r="E211" s="156" t="s">
        <v>3</v>
      </c>
      <c r="F211" s="157" t="s">
        <v>933</v>
      </c>
      <c r="H211" s="158">
        <v>1.9990000000000001</v>
      </c>
      <c r="L211" s="155"/>
      <c r="M211" s="159"/>
      <c r="N211" s="160"/>
      <c r="O211" s="160"/>
      <c r="P211" s="160"/>
      <c r="Q211" s="160"/>
      <c r="R211" s="160"/>
      <c r="S211" s="160"/>
      <c r="T211" s="161"/>
      <c r="AT211" s="156" t="s">
        <v>148</v>
      </c>
      <c r="AU211" s="156" t="s">
        <v>146</v>
      </c>
      <c r="AV211" s="14" t="s">
        <v>79</v>
      </c>
      <c r="AW211" s="14" t="s">
        <v>31</v>
      </c>
      <c r="AX211" s="14" t="s">
        <v>69</v>
      </c>
      <c r="AY211" s="156" t="s">
        <v>136</v>
      </c>
    </row>
    <row r="212" spans="1:65" s="14" customFormat="1" ht="22.5">
      <c r="B212" s="155"/>
      <c r="D212" s="149" t="s">
        <v>148</v>
      </c>
      <c r="E212" s="156" t="s">
        <v>3</v>
      </c>
      <c r="F212" s="157" t="s">
        <v>934</v>
      </c>
      <c r="H212" s="158">
        <v>30.256</v>
      </c>
      <c r="L212" s="155"/>
      <c r="M212" s="159"/>
      <c r="N212" s="160"/>
      <c r="O212" s="160"/>
      <c r="P212" s="160"/>
      <c r="Q212" s="160"/>
      <c r="R212" s="160"/>
      <c r="S212" s="160"/>
      <c r="T212" s="161"/>
      <c r="AT212" s="156" t="s">
        <v>148</v>
      </c>
      <c r="AU212" s="156" t="s">
        <v>146</v>
      </c>
      <c r="AV212" s="14" t="s">
        <v>79</v>
      </c>
      <c r="AW212" s="14" t="s">
        <v>31</v>
      </c>
      <c r="AX212" s="14" t="s">
        <v>69</v>
      </c>
      <c r="AY212" s="156" t="s">
        <v>136</v>
      </c>
    </row>
    <row r="213" spans="1:65" s="14" customFormat="1" ht="22.5">
      <c r="B213" s="155"/>
      <c r="D213" s="149" t="s">
        <v>148</v>
      </c>
      <c r="E213" s="156" t="s">
        <v>3</v>
      </c>
      <c r="F213" s="157" t="s">
        <v>935</v>
      </c>
      <c r="H213" s="158">
        <v>93.007000000000005</v>
      </c>
      <c r="L213" s="155"/>
      <c r="M213" s="159"/>
      <c r="N213" s="160"/>
      <c r="O213" s="160"/>
      <c r="P213" s="160"/>
      <c r="Q213" s="160"/>
      <c r="R213" s="160"/>
      <c r="S213" s="160"/>
      <c r="T213" s="161"/>
      <c r="AT213" s="156" t="s">
        <v>148</v>
      </c>
      <c r="AU213" s="156" t="s">
        <v>146</v>
      </c>
      <c r="AV213" s="14" t="s">
        <v>79</v>
      </c>
      <c r="AW213" s="14" t="s">
        <v>31</v>
      </c>
      <c r="AX213" s="14" t="s">
        <v>69</v>
      </c>
      <c r="AY213" s="156" t="s">
        <v>136</v>
      </c>
    </row>
    <row r="214" spans="1:65" s="14" customFormat="1" ht="22.5">
      <c r="B214" s="155"/>
      <c r="D214" s="149" t="s">
        <v>148</v>
      </c>
      <c r="E214" s="156" t="s">
        <v>3</v>
      </c>
      <c r="F214" s="157" t="s">
        <v>936</v>
      </c>
      <c r="H214" s="158">
        <v>42.015999999999998</v>
      </c>
      <c r="L214" s="155"/>
      <c r="M214" s="159"/>
      <c r="N214" s="160"/>
      <c r="O214" s="160"/>
      <c r="P214" s="160"/>
      <c r="Q214" s="160"/>
      <c r="R214" s="160"/>
      <c r="S214" s="160"/>
      <c r="T214" s="161"/>
      <c r="AT214" s="156" t="s">
        <v>148</v>
      </c>
      <c r="AU214" s="156" t="s">
        <v>146</v>
      </c>
      <c r="AV214" s="14" t="s">
        <v>79</v>
      </c>
      <c r="AW214" s="14" t="s">
        <v>31</v>
      </c>
      <c r="AX214" s="14" t="s">
        <v>69</v>
      </c>
      <c r="AY214" s="156" t="s">
        <v>136</v>
      </c>
    </row>
    <row r="215" spans="1:65" s="14" customFormat="1" ht="22.5">
      <c r="B215" s="155"/>
      <c r="D215" s="149" t="s">
        <v>148</v>
      </c>
      <c r="E215" s="156" t="s">
        <v>3</v>
      </c>
      <c r="F215" s="157" t="s">
        <v>937</v>
      </c>
      <c r="H215" s="158">
        <v>86.593000000000004</v>
      </c>
      <c r="L215" s="155"/>
      <c r="M215" s="159"/>
      <c r="N215" s="160"/>
      <c r="O215" s="160"/>
      <c r="P215" s="160"/>
      <c r="Q215" s="160"/>
      <c r="R215" s="160"/>
      <c r="S215" s="160"/>
      <c r="T215" s="161"/>
      <c r="AT215" s="156" t="s">
        <v>148</v>
      </c>
      <c r="AU215" s="156" t="s">
        <v>146</v>
      </c>
      <c r="AV215" s="14" t="s">
        <v>79</v>
      </c>
      <c r="AW215" s="14" t="s">
        <v>31</v>
      </c>
      <c r="AX215" s="14" t="s">
        <v>69</v>
      </c>
      <c r="AY215" s="156" t="s">
        <v>136</v>
      </c>
    </row>
    <row r="216" spans="1:65" s="14" customFormat="1" ht="22.5">
      <c r="B216" s="155"/>
      <c r="D216" s="149" t="s">
        <v>148</v>
      </c>
      <c r="E216" s="156" t="s">
        <v>3</v>
      </c>
      <c r="F216" s="157" t="s">
        <v>938</v>
      </c>
      <c r="H216" s="158">
        <v>0</v>
      </c>
      <c r="L216" s="155"/>
      <c r="M216" s="159"/>
      <c r="N216" s="160"/>
      <c r="O216" s="160"/>
      <c r="P216" s="160"/>
      <c r="Q216" s="160"/>
      <c r="R216" s="160"/>
      <c r="S216" s="160"/>
      <c r="T216" s="161"/>
      <c r="AT216" s="156" t="s">
        <v>148</v>
      </c>
      <c r="AU216" s="156" t="s">
        <v>146</v>
      </c>
      <c r="AV216" s="14" t="s">
        <v>79</v>
      </c>
      <c r="AW216" s="14" t="s">
        <v>31</v>
      </c>
      <c r="AX216" s="14" t="s">
        <v>69</v>
      </c>
      <c r="AY216" s="156" t="s">
        <v>136</v>
      </c>
    </row>
    <row r="217" spans="1:65" s="14" customFormat="1" ht="22.5">
      <c r="B217" s="155"/>
      <c r="D217" s="149" t="s">
        <v>148</v>
      </c>
      <c r="E217" s="156" t="s">
        <v>3</v>
      </c>
      <c r="F217" s="157" t="s">
        <v>939</v>
      </c>
      <c r="H217" s="158">
        <v>0</v>
      </c>
      <c r="L217" s="155"/>
      <c r="M217" s="159"/>
      <c r="N217" s="160"/>
      <c r="O217" s="160"/>
      <c r="P217" s="160"/>
      <c r="Q217" s="160"/>
      <c r="R217" s="160"/>
      <c r="S217" s="160"/>
      <c r="T217" s="161"/>
      <c r="AT217" s="156" t="s">
        <v>148</v>
      </c>
      <c r="AU217" s="156" t="s">
        <v>146</v>
      </c>
      <c r="AV217" s="14" t="s">
        <v>79</v>
      </c>
      <c r="AW217" s="14" t="s">
        <v>31</v>
      </c>
      <c r="AX217" s="14" t="s">
        <v>69</v>
      </c>
      <c r="AY217" s="156" t="s">
        <v>136</v>
      </c>
    </row>
    <row r="218" spans="1:65" s="14" customFormat="1" ht="22.5">
      <c r="B218" s="155"/>
      <c r="D218" s="149" t="s">
        <v>148</v>
      </c>
      <c r="E218" s="156" t="s">
        <v>3</v>
      </c>
      <c r="F218" s="157" t="s">
        <v>940</v>
      </c>
      <c r="H218" s="158">
        <v>0</v>
      </c>
      <c r="L218" s="155"/>
      <c r="M218" s="159"/>
      <c r="N218" s="160"/>
      <c r="O218" s="160"/>
      <c r="P218" s="160"/>
      <c r="Q218" s="160"/>
      <c r="R218" s="160"/>
      <c r="S218" s="160"/>
      <c r="T218" s="161"/>
      <c r="AT218" s="156" t="s">
        <v>148</v>
      </c>
      <c r="AU218" s="156" t="s">
        <v>146</v>
      </c>
      <c r="AV218" s="14" t="s">
        <v>79</v>
      </c>
      <c r="AW218" s="14" t="s">
        <v>31</v>
      </c>
      <c r="AX218" s="14" t="s">
        <v>69</v>
      </c>
      <c r="AY218" s="156" t="s">
        <v>136</v>
      </c>
    </row>
    <row r="219" spans="1:65" s="14" customFormat="1" ht="22.5">
      <c r="B219" s="155"/>
      <c r="D219" s="149" t="s">
        <v>148</v>
      </c>
      <c r="E219" s="156" t="s">
        <v>3</v>
      </c>
      <c r="F219" s="157" t="s">
        <v>941</v>
      </c>
      <c r="H219" s="158">
        <v>0</v>
      </c>
      <c r="L219" s="155"/>
      <c r="M219" s="159"/>
      <c r="N219" s="160"/>
      <c r="O219" s="160"/>
      <c r="P219" s="160"/>
      <c r="Q219" s="160"/>
      <c r="R219" s="160"/>
      <c r="S219" s="160"/>
      <c r="T219" s="161"/>
      <c r="AT219" s="156" t="s">
        <v>148</v>
      </c>
      <c r="AU219" s="156" t="s">
        <v>146</v>
      </c>
      <c r="AV219" s="14" t="s">
        <v>79</v>
      </c>
      <c r="AW219" s="14" t="s">
        <v>31</v>
      </c>
      <c r="AX219" s="14" t="s">
        <v>69</v>
      </c>
      <c r="AY219" s="156" t="s">
        <v>136</v>
      </c>
    </row>
    <row r="220" spans="1:65" s="16" customFormat="1">
      <c r="B220" s="169"/>
      <c r="D220" s="149" t="s">
        <v>148</v>
      </c>
      <c r="E220" s="170" t="s">
        <v>3</v>
      </c>
      <c r="F220" s="171" t="s">
        <v>187</v>
      </c>
      <c r="H220" s="172">
        <v>262.64600000000002</v>
      </c>
      <c r="L220" s="169"/>
      <c r="M220" s="173"/>
      <c r="N220" s="174"/>
      <c r="O220" s="174"/>
      <c r="P220" s="174"/>
      <c r="Q220" s="174"/>
      <c r="R220" s="174"/>
      <c r="S220" s="174"/>
      <c r="T220" s="175"/>
      <c r="AT220" s="170" t="s">
        <v>148</v>
      </c>
      <c r="AU220" s="170" t="s">
        <v>146</v>
      </c>
      <c r="AV220" s="16" t="s">
        <v>146</v>
      </c>
      <c r="AW220" s="16" t="s">
        <v>31</v>
      </c>
      <c r="AX220" s="16" t="s">
        <v>69</v>
      </c>
      <c r="AY220" s="170" t="s">
        <v>136</v>
      </c>
    </row>
    <row r="221" spans="1:65" s="15" customFormat="1">
      <c r="B221" s="162"/>
      <c r="D221" s="149" t="s">
        <v>148</v>
      </c>
      <c r="E221" s="163" t="s">
        <v>3</v>
      </c>
      <c r="F221" s="164" t="s">
        <v>151</v>
      </c>
      <c r="H221" s="165">
        <v>262.64600000000002</v>
      </c>
      <c r="L221" s="162"/>
      <c r="M221" s="166"/>
      <c r="N221" s="167"/>
      <c r="O221" s="167"/>
      <c r="P221" s="167"/>
      <c r="Q221" s="167"/>
      <c r="R221" s="167"/>
      <c r="S221" s="167"/>
      <c r="T221" s="168"/>
      <c r="AT221" s="163" t="s">
        <v>148</v>
      </c>
      <c r="AU221" s="163" t="s">
        <v>146</v>
      </c>
      <c r="AV221" s="15" t="s">
        <v>145</v>
      </c>
      <c r="AW221" s="15" t="s">
        <v>31</v>
      </c>
      <c r="AX221" s="15" t="s">
        <v>77</v>
      </c>
      <c r="AY221" s="163" t="s">
        <v>136</v>
      </c>
    </row>
    <row r="222" spans="1:65" s="2" customFormat="1" ht="37.9" customHeight="1">
      <c r="A222" s="30"/>
      <c r="B222" s="135"/>
      <c r="C222" s="136" t="s">
        <v>291</v>
      </c>
      <c r="D222" s="136" t="s">
        <v>140</v>
      </c>
      <c r="E222" s="137" t="s">
        <v>264</v>
      </c>
      <c r="F222" s="138" t="s">
        <v>265</v>
      </c>
      <c r="G222" s="139" t="s">
        <v>175</v>
      </c>
      <c r="H222" s="140">
        <v>238.82400000000001</v>
      </c>
      <c r="I222" s="141"/>
      <c r="J222" s="141">
        <f>ROUND(I222*H222,2)</f>
        <v>0</v>
      </c>
      <c r="K222" s="138" t="s">
        <v>144</v>
      </c>
      <c r="L222" s="31"/>
      <c r="M222" s="142" t="s">
        <v>3</v>
      </c>
      <c r="N222" s="143" t="s">
        <v>40</v>
      </c>
      <c r="O222" s="144">
        <v>0.216</v>
      </c>
      <c r="P222" s="144">
        <f>O222*H222</f>
        <v>51.585984000000003</v>
      </c>
      <c r="Q222" s="144">
        <v>0</v>
      </c>
      <c r="R222" s="144">
        <f>Q222*H222</f>
        <v>0</v>
      </c>
      <c r="S222" s="144">
        <v>0</v>
      </c>
      <c r="T222" s="145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46" t="s">
        <v>145</v>
      </c>
      <c r="AT222" s="146" t="s">
        <v>140</v>
      </c>
      <c r="AU222" s="146" t="s">
        <v>146</v>
      </c>
      <c r="AY222" s="18" t="s">
        <v>136</v>
      </c>
      <c r="BE222" s="147">
        <f>IF(N222="základní",J222,0)</f>
        <v>0</v>
      </c>
      <c r="BF222" s="147">
        <f>IF(N222="snížená",J222,0)</f>
        <v>0</v>
      </c>
      <c r="BG222" s="147">
        <f>IF(N222="zákl. přenesená",J222,0)</f>
        <v>0</v>
      </c>
      <c r="BH222" s="147">
        <f>IF(N222="sníž. přenesená",J222,0)</f>
        <v>0</v>
      </c>
      <c r="BI222" s="147">
        <f>IF(N222="nulová",J222,0)</f>
        <v>0</v>
      </c>
      <c r="BJ222" s="18" t="s">
        <v>77</v>
      </c>
      <c r="BK222" s="147">
        <f>ROUND(I222*H222,2)</f>
        <v>0</v>
      </c>
      <c r="BL222" s="18" t="s">
        <v>145</v>
      </c>
      <c r="BM222" s="146" t="s">
        <v>266</v>
      </c>
    </row>
    <row r="223" spans="1:65" s="14" customFormat="1">
      <c r="B223" s="155"/>
      <c r="D223" s="149" t="s">
        <v>148</v>
      </c>
      <c r="E223" s="156" t="s">
        <v>3</v>
      </c>
      <c r="F223" s="157" t="s">
        <v>942</v>
      </c>
      <c r="H223" s="158">
        <v>238.82400000000001</v>
      </c>
      <c r="L223" s="155"/>
      <c r="M223" s="159"/>
      <c r="N223" s="160"/>
      <c r="O223" s="160"/>
      <c r="P223" s="160"/>
      <c r="Q223" s="160"/>
      <c r="R223" s="160"/>
      <c r="S223" s="160"/>
      <c r="T223" s="161"/>
      <c r="AT223" s="156" t="s">
        <v>148</v>
      </c>
      <c r="AU223" s="156" t="s">
        <v>146</v>
      </c>
      <c r="AV223" s="14" t="s">
        <v>79</v>
      </c>
      <c r="AW223" s="14" t="s">
        <v>31</v>
      </c>
      <c r="AX223" s="14" t="s">
        <v>69</v>
      </c>
      <c r="AY223" s="156" t="s">
        <v>136</v>
      </c>
    </row>
    <row r="224" spans="1:65" s="15" customFormat="1">
      <c r="B224" s="162"/>
      <c r="D224" s="149" t="s">
        <v>148</v>
      </c>
      <c r="E224" s="163" t="s">
        <v>3</v>
      </c>
      <c r="F224" s="164" t="s">
        <v>151</v>
      </c>
      <c r="H224" s="165">
        <v>238.82400000000001</v>
      </c>
      <c r="L224" s="162"/>
      <c r="M224" s="166"/>
      <c r="N224" s="167"/>
      <c r="O224" s="167"/>
      <c r="P224" s="167"/>
      <c r="Q224" s="167"/>
      <c r="R224" s="167"/>
      <c r="S224" s="167"/>
      <c r="T224" s="168"/>
      <c r="AT224" s="163" t="s">
        <v>148</v>
      </c>
      <c r="AU224" s="163" t="s">
        <v>146</v>
      </c>
      <c r="AV224" s="15" t="s">
        <v>145</v>
      </c>
      <c r="AW224" s="15" t="s">
        <v>31</v>
      </c>
      <c r="AX224" s="15" t="s">
        <v>77</v>
      </c>
      <c r="AY224" s="163" t="s">
        <v>136</v>
      </c>
    </row>
    <row r="225" spans="1:65" s="2" customFormat="1" ht="37.9" customHeight="1">
      <c r="A225" s="30"/>
      <c r="B225" s="135"/>
      <c r="C225" s="136" t="s">
        <v>297</v>
      </c>
      <c r="D225" s="136" t="s">
        <v>140</v>
      </c>
      <c r="E225" s="137" t="s">
        <v>943</v>
      </c>
      <c r="F225" s="138" t="s">
        <v>944</v>
      </c>
      <c r="G225" s="139" t="s">
        <v>175</v>
      </c>
      <c r="H225" s="140">
        <v>262.64600000000002</v>
      </c>
      <c r="I225" s="141"/>
      <c r="J225" s="141">
        <f>ROUND(I225*H225,2)</f>
        <v>0</v>
      </c>
      <c r="K225" s="138" t="s">
        <v>144</v>
      </c>
      <c r="L225" s="31"/>
      <c r="M225" s="142" t="s">
        <v>3</v>
      </c>
      <c r="N225" s="143" t="s">
        <v>40</v>
      </c>
      <c r="O225" s="144">
        <v>0.32700000000000001</v>
      </c>
      <c r="P225" s="144">
        <f>O225*H225</f>
        <v>85.885242000000005</v>
      </c>
      <c r="Q225" s="144">
        <v>0</v>
      </c>
      <c r="R225" s="144">
        <f>Q225*H225</f>
        <v>0</v>
      </c>
      <c r="S225" s="144">
        <v>0</v>
      </c>
      <c r="T225" s="145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46" t="s">
        <v>145</v>
      </c>
      <c r="AT225" s="146" t="s">
        <v>140</v>
      </c>
      <c r="AU225" s="146" t="s">
        <v>146</v>
      </c>
      <c r="AY225" s="18" t="s">
        <v>136</v>
      </c>
      <c r="BE225" s="147">
        <f>IF(N225="základní",J225,0)</f>
        <v>0</v>
      </c>
      <c r="BF225" s="147">
        <f>IF(N225="snížená",J225,0)</f>
        <v>0</v>
      </c>
      <c r="BG225" s="147">
        <f>IF(N225="zákl. přenesená",J225,0)</f>
        <v>0</v>
      </c>
      <c r="BH225" s="147">
        <f>IF(N225="sníž. přenesená",J225,0)</f>
        <v>0</v>
      </c>
      <c r="BI225" s="147">
        <f>IF(N225="nulová",J225,0)</f>
        <v>0</v>
      </c>
      <c r="BJ225" s="18" t="s">
        <v>77</v>
      </c>
      <c r="BK225" s="147">
        <f>ROUND(I225*H225,2)</f>
        <v>0</v>
      </c>
      <c r="BL225" s="18" t="s">
        <v>145</v>
      </c>
      <c r="BM225" s="146" t="s">
        <v>945</v>
      </c>
    </row>
    <row r="226" spans="1:65" s="14" customFormat="1">
      <c r="B226" s="155"/>
      <c r="D226" s="149" t="s">
        <v>148</v>
      </c>
      <c r="E226" s="156" t="s">
        <v>3</v>
      </c>
      <c r="F226" s="157" t="s">
        <v>946</v>
      </c>
      <c r="H226" s="158">
        <v>262.64600000000002</v>
      </c>
      <c r="L226" s="155"/>
      <c r="M226" s="159"/>
      <c r="N226" s="160"/>
      <c r="O226" s="160"/>
      <c r="P226" s="160"/>
      <c r="Q226" s="160"/>
      <c r="R226" s="160"/>
      <c r="S226" s="160"/>
      <c r="T226" s="161"/>
      <c r="AT226" s="156" t="s">
        <v>148</v>
      </c>
      <c r="AU226" s="156" t="s">
        <v>146</v>
      </c>
      <c r="AV226" s="14" t="s">
        <v>79</v>
      </c>
      <c r="AW226" s="14" t="s">
        <v>31</v>
      </c>
      <c r="AX226" s="14" t="s">
        <v>69</v>
      </c>
      <c r="AY226" s="156" t="s">
        <v>136</v>
      </c>
    </row>
    <row r="227" spans="1:65" s="15" customFormat="1">
      <c r="B227" s="162"/>
      <c r="D227" s="149" t="s">
        <v>148</v>
      </c>
      <c r="E227" s="163" t="s">
        <v>3</v>
      </c>
      <c r="F227" s="164" t="s">
        <v>151</v>
      </c>
      <c r="H227" s="165">
        <v>262.64600000000002</v>
      </c>
      <c r="L227" s="162"/>
      <c r="M227" s="166"/>
      <c r="N227" s="167"/>
      <c r="O227" s="167"/>
      <c r="P227" s="167"/>
      <c r="Q227" s="167"/>
      <c r="R227" s="167"/>
      <c r="S227" s="167"/>
      <c r="T227" s="168"/>
      <c r="AT227" s="163" t="s">
        <v>148</v>
      </c>
      <c r="AU227" s="163" t="s">
        <v>146</v>
      </c>
      <c r="AV227" s="15" t="s">
        <v>145</v>
      </c>
      <c r="AW227" s="15" t="s">
        <v>31</v>
      </c>
      <c r="AX227" s="15" t="s">
        <v>77</v>
      </c>
      <c r="AY227" s="163" t="s">
        <v>136</v>
      </c>
    </row>
    <row r="228" spans="1:65" s="12" customFormat="1" ht="20.85" customHeight="1">
      <c r="B228" s="123"/>
      <c r="D228" s="124" t="s">
        <v>68</v>
      </c>
      <c r="E228" s="133" t="s">
        <v>268</v>
      </c>
      <c r="F228" s="133" t="s">
        <v>269</v>
      </c>
      <c r="J228" s="134">
        <f>BK228</f>
        <v>0</v>
      </c>
      <c r="L228" s="123"/>
      <c r="M228" s="127"/>
      <c r="N228" s="128"/>
      <c r="O228" s="128"/>
      <c r="P228" s="129">
        <f>SUM(P229:P256)</f>
        <v>19.136867000000002</v>
      </c>
      <c r="Q228" s="128"/>
      <c r="R228" s="129">
        <f>SUM(R229:R256)</f>
        <v>0</v>
      </c>
      <c r="S228" s="128"/>
      <c r="T228" s="130">
        <f>SUM(T229:T256)</f>
        <v>0</v>
      </c>
      <c r="AR228" s="124" t="s">
        <v>77</v>
      </c>
      <c r="AT228" s="131" t="s">
        <v>68</v>
      </c>
      <c r="AU228" s="131" t="s">
        <v>79</v>
      </c>
      <c r="AY228" s="124" t="s">
        <v>136</v>
      </c>
      <c r="BK228" s="132">
        <f>SUM(BK229:BK256)</f>
        <v>0</v>
      </c>
    </row>
    <row r="229" spans="1:65" s="2" customFormat="1" ht="62.65" customHeight="1">
      <c r="A229" s="30"/>
      <c r="B229" s="135"/>
      <c r="C229" s="136" t="s">
        <v>303</v>
      </c>
      <c r="D229" s="136" t="s">
        <v>140</v>
      </c>
      <c r="E229" s="137" t="s">
        <v>270</v>
      </c>
      <c r="F229" s="138" t="s">
        <v>271</v>
      </c>
      <c r="G229" s="139" t="s">
        <v>183</v>
      </c>
      <c r="H229" s="140">
        <v>14.923999999999999</v>
      </c>
      <c r="I229" s="141"/>
      <c r="J229" s="141">
        <f>ROUND(I229*H229,2)</f>
        <v>0</v>
      </c>
      <c r="K229" s="138" t="s">
        <v>144</v>
      </c>
      <c r="L229" s="31"/>
      <c r="M229" s="142" t="s">
        <v>3</v>
      </c>
      <c r="N229" s="143" t="s">
        <v>40</v>
      </c>
      <c r="O229" s="144">
        <v>7.0000000000000007E-2</v>
      </c>
      <c r="P229" s="144">
        <f>O229*H229</f>
        <v>1.0446800000000001</v>
      </c>
      <c r="Q229" s="144">
        <v>0</v>
      </c>
      <c r="R229" s="144">
        <f>Q229*H229</f>
        <v>0</v>
      </c>
      <c r="S229" s="144">
        <v>0</v>
      </c>
      <c r="T229" s="145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46" t="s">
        <v>145</v>
      </c>
      <c r="AT229" s="146" t="s">
        <v>140</v>
      </c>
      <c r="AU229" s="146" t="s">
        <v>146</v>
      </c>
      <c r="AY229" s="18" t="s">
        <v>136</v>
      </c>
      <c r="BE229" s="147">
        <f>IF(N229="základní",J229,0)</f>
        <v>0</v>
      </c>
      <c r="BF229" s="147">
        <f>IF(N229="snížená",J229,0)</f>
        <v>0</v>
      </c>
      <c r="BG229" s="147">
        <f>IF(N229="zákl. přenesená",J229,0)</f>
        <v>0</v>
      </c>
      <c r="BH229" s="147">
        <f>IF(N229="sníž. přenesená",J229,0)</f>
        <v>0</v>
      </c>
      <c r="BI229" s="147">
        <f>IF(N229="nulová",J229,0)</f>
        <v>0</v>
      </c>
      <c r="BJ229" s="18" t="s">
        <v>77</v>
      </c>
      <c r="BK229" s="147">
        <f>ROUND(I229*H229,2)</f>
        <v>0</v>
      </c>
      <c r="BL229" s="18" t="s">
        <v>145</v>
      </c>
      <c r="BM229" s="146" t="s">
        <v>272</v>
      </c>
    </row>
    <row r="230" spans="1:65" s="13" customFormat="1">
      <c r="B230" s="148"/>
      <c r="D230" s="149" t="s">
        <v>148</v>
      </c>
      <c r="E230" s="150" t="s">
        <v>3</v>
      </c>
      <c r="F230" s="151" t="s">
        <v>161</v>
      </c>
      <c r="H230" s="150" t="s">
        <v>3</v>
      </c>
      <c r="L230" s="148"/>
      <c r="M230" s="152"/>
      <c r="N230" s="153"/>
      <c r="O230" s="153"/>
      <c r="P230" s="153"/>
      <c r="Q230" s="153"/>
      <c r="R230" s="153"/>
      <c r="S230" s="153"/>
      <c r="T230" s="154"/>
      <c r="AT230" s="150" t="s">
        <v>148</v>
      </c>
      <c r="AU230" s="150" t="s">
        <v>146</v>
      </c>
      <c r="AV230" s="13" t="s">
        <v>77</v>
      </c>
      <c r="AW230" s="13" t="s">
        <v>31</v>
      </c>
      <c r="AX230" s="13" t="s">
        <v>69</v>
      </c>
      <c r="AY230" s="150" t="s">
        <v>136</v>
      </c>
    </row>
    <row r="231" spans="1:65" s="13" customFormat="1">
      <c r="B231" s="148"/>
      <c r="D231" s="149" t="s">
        <v>148</v>
      </c>
      <c r="E231" s="150" t="s">
        <v>3</v>
      </c>
      <c r="F231" s="151" t="s">
        <v>947</v>
      </c>
      <c r="H231" s="150" t="s">
        <v>3</v>
      </c>
      <c r="L231" s="148"/>
      <c r="M231" s="152"/>
      <c r="N231" s="153"/>
      <c r="O231" s="153"/>
      <c r="P231" s="153"/>
      <c r="Q231" s="153"/>
      <c r="R231" s="153"/>
      <c r="S231" s="153"/>
      <c r="T231" s="154"/>
      <c r="AT231" s="150" t="s">
        <v>148</v>
      </c>
      <c r="AU231" s="150" t="s">
        <v>146</v>
      </c>
      <c r="AV231" s="13" t="s">
        <v>77</v>
      </c>
      <c r="AW231" s="13" t="s">
        <v>31</v>
      </c>
      <c r="AX231" s="13" t="s">
        <v>69</v>
      </c>
      <c r="AY231" s="150" t="s">
        <v>136</v>
      </c>
    </row>
    <row r="232" spans="1:65" s="14" customFormat="1">
      <c r="B232" s="155"/>
      <c r="D232" s="149" t="s">
        <v>148</v>
      </c>
      <c r="E232" s="156" t="s">
        <v>3</v>
      </c>
      <c r="F232" s="157" t="s">
        <v>948</v>
      </c>
      <c r="H232" s="158">
        <v>14.923999999999999</v>
      </c>
      <c r="L232" s="155"/>
      <c r="M232" s="159"/>
      <c r="N232" s="160"/>
      <c r="O232" s="160"/>
      <c r="P232" s="160"/>
      <c r="Q232" s="160"/>
      <c r="R232" s="160"/>
      <c r="S232" s="160"/>
      <c r="T232" s="161"/>
      <c r="AT232" s="156" t="s">
        <v>148</v>
      </c>
      <c r="AU232" s="156" t="s">
        <v>146</v>
      </c>
      <c r="AV232" s="14" t="s">
        <v>79</v>
      </c>
      <c r="AW232" s="14" t="s">
        <v>31</v>
      </c>
      <c r="AX232" s="14" t="s">
        <v>69</v>
      </c>
      <c r="AY232" s="156" t="s">
        <v>136</v>
      </c>
    </row>
    <row r="233" spans="1:65" s="15" customFormat="1">
      <c r="B233" s="162"/>
      <c r="D233" s="149" t="s">
        <v>148</v>
      </c>
      <c r="E233" s="163" t="s">
        <v>3</v>
      </c>
      <c r="F233" s="164" t="s">
        <v>151</v>
      </c>
      <c r="H233" s="165">
        <v>14.923999999999999</v>
      </c>
      <c r="L233" s="162"/>
      <c r="M233" s="166"/>
      <c r="N233" s="167"/>
      <c r="O233" s="167"/>
      <c r="P233" s="167"/>
      <c r="Q233" s="167"/>
      <c r="R233" s="167"/>
      <c r="S233" s="167"/>
      <c r="T233" s="168"/>
      <c r="AT233" s="163" t="s">
        <v>148</v>
      </c>
      <c r="AU233" s="163" t="s">
        <v>146</v>
      </c>
      <c r="AV233" s="15" t="s">
        <v>145</v>
      </c>
      <c r="AW233" s="15" t="s">
        <v>31</v>
      </c>
      <c r="AX233" s="15" t="s">
        <v>77</v>
      </c>
      <c r="AY233" s="163" t="s">
        <v>136</v>
      </c>
    </row>
    <row r="234" spans="1:65" s="2" customFormat="1" ht="62.65" customHeight="1">
      <c r="A234" s="30"/>
      <c r="B234" s="135"/>
      <c r="C234" s="136" t="s">
        <v>311</v>
      </c>
      <c r="D234" s="136" t="s">
        <v>140</v>
      </c>
      <c r="E234" s="137" t="s">
        <v>275</v>
      </c>
      <c r="F234" s="138" t="s">
        <v>276</v>
      </c>
      <c r="G234" s="139" t="s">
        <v>183</v>
      </c>
      <c r="H234" s="140">
        <v>65.043000000000006</v>
      </c>
      <c r="I234" s="141"/>
      <c r="J234" s="141">
        <f>ROUND(I234*H234,2)</f>
        <v>0</v>
      </c>
      <c r="K234" s="138" t="s">
        <v>144</v>
      </c>
      <c r="L234" s="31"/>
      <c r="M234" s="142" t="s">
        <v>3</v>
      </c>
      <c r="N234" s="143" t="s">
        <v>40</v>
      </c>
      <c r="O234" s="144">
        <v>8.6999999999999994E-2</v>
      </c>
      <c r="P234" s="144">
        <f>O234*H234</f>
        <v>5.658741</v>
      </c>
      <c r="Q234" s="144">
        <v>0</v>
      </c>
      <c r="R234" s="144">
        <f>Q234*H234</f>
        <v>0</v>
      </c>
      <c r="S234" s="144">
        <v>0</v>
      </c>
      <c r="T234" s="145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46" t="s">
        <v>145</v>
      </c>
      <c r="AT234" s="146" t="s">
        <v>140</v>
      </c>
      <c r="AU234" s="146" t="s">
        <v>146</v>
      </c>
      <c r="AY234" s="18" t="s">
        <v>136</v>
      </c>
      <c r="BE234" s="147">
        <f>IF(N234="základní",J234,0)</f>
        <v>0</v>
      </c>
      <c r="BF234" s="147">
        <f>IF(N234="snížená",J234,0)</f>
        <v>0</v>
      </c>
      <c r="BG234" s="147">
        <f>IF(N234="zákl. přenesená",J234,0)</f>
        <v>0</v>
      </c>
      <c r="BH234" s="147">
        <f>IF(N234="sníž. přenesená",J234,0)</f>
        <v>0</v>
      </c>
      <c r="BI234" s="147">
        <f>IF(N234="nulová",J234,0)</f>
        <v>0</v>
      </c>
      <c r="BJ234" s="18" t="s">
        <v>77</v>
      </c>
      <c r="BK234" s="147">
        <f>ROUND(I234*H234,2)</f>
        <v>0</v>
      </c>
      <c r="BL234" s="18" t="s">
        <v>145</v>
      </c>
      <c r="BM234" s="146" t="s">
        <v>277</v>
      </c>
    </row>
    <row r="235" spans="1:65" s="14" customFormat="1">
      <c r="B235" s="155"/>
      <c r="D235" s="149" t="s">
        <v>148</v>
      </c>
      <c r="E235" s="156" t="s">
        <v>3</v>
      </c>
      <c r="F235" s="157" t="s">
        <v>949</v>
      </c>
      <c r="H235" s="158">
        <v>114.09099999999999</v>
      </c>
      <c r="L235" s="155"/>
      <c r="M235" s="159"/>
      <c r="N235" s="160"/>
      <c r="O235" s="160"/>
      <c r="P235" s="160"/>
      <c r="Q235" s="160"/>
      <c r="R235" s="160"/>
      <c r="S235" s="160"/>
      <c r="T235" s="161"/>
      <c r="AT235" s="156" t="s">
        <v>148</v>
      </c>
      <c r="AU235" s="156" t="s">
        <v>146</v>
      </c>
      <c r="AV235" s="14" t="s">
        <v>79</v>
      </c>
      <c r="AW235" s="14" t="s">
        <v>31</v>
      </c>
      <c r="AX235" s="14" t="s">
        <v>69</v>
      </c>
      <c r="AY235" s="156" t="s">
        <v>136</v>
      </c>
    </row>
    <row r="236" spans="1:65" s="14" customFormat="1">
      <c r="B236" s="155"/>
      <c r="D236" s="149" t="s">
        <v>148</v>
      </c>
      <c r="E236" s="156" t="s">
        <v>3</v>
      </c>
      <c r="F236" s="157" t="s">
        <v>950</v>
      </c>
      <c r="H236" s="158">
        <v>1.28</v>
      </c>
      <c r="L236" s="155"/>
      <c r="M236" s="159"/>
      <c r="N236" s="160"/>
      <c r="O236" s="160"/>
      <c r="P236" s="160"/>
      <c r="Q236" s="160"/>
      <c r="R236" s="160"/>
      <c r="S236" s="160"/>
      <c r="T236" s="161"/>
      <c r="AT236" s="156" t="s">
        <v>148</v>
      </c>
      <c r="AU236" s="156" t="s">
        <v>146</v>
      </c>
      <c r="AV236" s="14" t="s">
        <v>79</v>
      </c>
      <c r="AW236" s="14" t="s">
        <v>31</v>
      </c>
      <c r="AX236" s="14" t="s">
        <v>69</v>
      </c>
      <c r="AY236" s="156" t="s">
        <v>136</v>
      </c>
    </row>
    <row r="237" spans="1:65" s="14" customFormat="1">
      <c r="B237" s="155"/>
      <c r="D237" s="149" t="s">
        <v>148</v>
      </c>
      <c r="E237" s="156" t="s">
        <v>3</v>
      </c>
      <c r="F237" s="157" t="s">
        <v>951</v>
      </c>
      <c r="H237" s="158">
        <v>14.622999999999999</v>
      </c>
      <c r="L237" s="155"/>
      <c r="M237" s="159"/>
      <c r="N237" s="160"/>
      <c r="O237" s="160"/>
      <c r="P237" s="160"/>
      <c r="Q237" s="160"/>
      <c r="R237" s="160"/>
      <c r="S237" s="160"/>
      <c r="T237" s="161"/>
      <c r="AT237" s="156" t="s">
        <v>148</v>
      </c>
      <c r="AU237" s="156" t="s">
        <v>146</v>
      </c>
      <c r="AV237" s="14" t="s">
        <v>79</v>
      </c>
      <c r="AW237" s="14" t="s">
        <v>31</v>
      </c>
      <c r="AX237" s="14" t="s">
        <v>69</v>
      </c>
      <c r="AY237" s="156" t="s">
        <v>136</v>
      </c>
    </row>
    <row r="238" spans="1:65" s="16" customFormat="1">
      <c r="B238" s="169"/>
      <c r="D238" s="149" t="s">
        <v>148</v>
      </c>
      <c r="E238" s="170" t="s">
        <v>3</v>
      </c>
      <c r="F238" s="171" t="s">
        <v>187</v>
      </c>
      <c r="H238" s="172">
        <v>129.994</v>
      </c>
      <c r="L238" s="169"/>
      <c r="M238" s="173"/>
      <c r="N238" s="174"/>
      <c r="O238" s="174"/>
      <c r="P238" s="174"/>
      <c r="Q238" s="174"/>
      <c r="R238" s="174"/>
      <c r="S238" s="174"/>
      <c r="T238" s="175"/>
      <c r="AT238" s="170" t="s">
        <v>148</v>
      </c>
      <c r="AU238" s="170" t="s">
        <v>146</v>
      </c>
      <c r="AV238" s="16" t="s">
        <v>146</v>
      </c>
      <c r="AW238" s="16" t="s">
        <v>31</v>
      </c>
      <c r="AX238" s="16" t="s">
        <v>69</v>
      </c>
      <c r="AY238" s="170" t="s">
        <v>136</v>
      </c>
    </row>
    <row r="239" spans="1:65" s="14" customFormat="1">
      <c r="B239" s="155"/>
      <c r="D239" s="149" t="s">
        <v>148</v>
      </c>
      <c r="E239" s="156" t="s">
        <v>3</v>
      </c>
      <c r="F239" s="157" t="s">
        <v>952</v>
      </c>
      <c r="H239" s="158">
        <v>-5.9710000000000001</v>
      </c>
      <c r="L239" s="155"/>
      <c r="M239" s="159"/>
      <c r="N239" s="160"/>
      <c r="O239" s="160"/>
      <c r="P239" s="160"/>
      <c r="Q239" s="160"/>
      <c r="R239" s="160"/>
      <c r="S239" s="160"/>
      <c r="T239" s="161"/>
      <c r="AT239" s="156" t="s">
        <v>148</v>
      </c>
      <c r="AU239" s="156" t="s">
        <v>146</v>
      </c>
      <c r="AV239" s="14" t="s">
        <v>79</v>
      </c>
      <c r="AW239" s="14" t="s">
        <v>31</v>
      </c>
      <c r="AX239" s="14" t="s">
        <v>69</v>
      </c>
      <c r="AY239" s="156" t="s">
        <v>136</v>
      </c>
    </row>
    <row r="240" spans="1:65" s="14" customFormat="1">
      <c r="B240" s="155"/>
      <c r="D240" s="149" t="s">
        <v>148</v>
      </c>
      <c r="E240" s="156" t="s">
        <v>3</v>
      </c>
      <c r="F240" s="157" t="s">
        <v>953</v>
      </c>
      <c r="H240" s="158">
        <v>-58.98</v>
      </c>
      <c r="L240" s="155"/>
      <c r="M240" s="159"/>
      <c r="N240" s="160"/>
      <c r="O240" s="160"/>
      <c r="P240" s="160"/>
      <c r="Q240" s="160"/>
      <c r="R240" s="160"/>
      <c r="S240" s="160"/>
      <c r="T240" s="161"/>
      <c r="AT240" s="156" t="s">
        <v>148</v>
      </c>
      <c r="AU240" s="156" t="s">
        <v>146</v>
      </c>
      <c r="AV240" s="14" t="s">
        <v>79</v>
      </c>
      <c r="AW240" s="14" t="s">
        <v>31</v>
      </c>
      <c r="AX240" s="14" t="s">
        <v>69</v>
      </c>
      <c r="AY240" s="156" t="s">
        <v>136</v>
      </c>
    </row>
    <row r="241" spans="1:65" s="16" customFormat="1">
      <c r="B241" s="169"/>
      <c r="D241" s="149" t="s">
        <v>148</v>
      </c>
      <c r="E241" s="170" t="s">
        <v>3</v>
      </c>
      <c r="F241" s="171" t="s">
        <v>187</v>
      </c>
      <c r="H241" s="172">
        <v>-64.950999999999993</v>
      </c>
      <c r="L241" s="169"/>
      <c r="M241" s="173"/>
      <c r="N241" s="174"/>
      <c r="O241" s="174"/>
      <c r="P241" s="174"/>
      <c r="Q241" s="174"/>
      <c r="R241" s="174"/>
      <c r="S241" s="174"/>
      <c r="T241" s="175"/>
      <c r="AT241" s="170" t="s">
        <v>148</v>
      </c>
      <c r="AU241" s="170" t="s">
        <v>146</v>
      </c>
      <c r="AV241" s="16" t="s">
        <v>146</v>
      </c>
      <c r="AW241" s="16" t="s">
        <v>31</v>
      </c>
      <c r="AX241" s="16" t="s">
        <v>69</v>
      </c>
      <c r="AY241" s="170" t="s">
        <v>136</v>
      </c>
    </row>
    <row r="242" spans="1:65" s="15" customFormat="1">
      <c r="B242" s="162"/>
      <c r="D242" s="149" t="s">
        <v>148</v>
      </c>
      <c r="E242" s="163" t="s">
        <v>3</v>
      </c>
      <c r="F242" s="164" t="s">
        <v>151</v>
      </c>
      <c r="H242" s="165">
        <v>65.043000000000006</v>
      </c>
      <c r="L242" s="162"/>
      <c r="M242" s="166"/>
      <c r="N242" s="167"/>
      <c r="O242" s="167"/>
      <c r="P242" s="167"/>
      <c r="Q242" s="167"/>
      <c r="R242" s="167"/>
      <c r="S242" s="167"/>
      <c r="T242" s="168"/>
      <c r="AT242" s="163" t="s">
        <v>148</v>
      </c>
      <c r="AU242" s="163" t="s">
        <v>146</v>
      </c>
      <c r="AV242" s="15" t="s">
        <v>145</v>
      </c>
      <c r="AW242" s="15" t="s">
        <v>31</v>
      </c>
      <c r="AX242" s="15" t="s">
        <v>77</v>
      </c>
      <c r="AY242" s="163" t="s">
        <v>136</v>
      </c>
    </row>
    <row r="243" spans="1:65" s="2" customFormat="1" ht="62.65" customHeight="1">
      <c r="A243" s="30"/>
      <c r="B243" s="135"/>
      <c r="C243" s="136" t="s">
        <v>8</v>
      </c>
      <c r="D243" s="136" t="s">
        <v>140</v>
      </c>
      <c r="E243" s="137" t="s">
        <v>281</v>
      </c>
      <c r="F243" s="138" t="s">
        <v>282</v>
      </c>
      <c r="G243" s="139" t="s">
        <v>183</v>
      </c>
      <c r="H243" s="140">
        <v>585.38699999999994</v>
      </c>
      <c r="I243" s="141"/>
      <c r="J243" s="141">
        <f>ROUND(I243*H243,2)</f>
        <v>0</v>
      </c>
      <c r="K243" s="138" t="s">
        <v>144</v>
      </c>
      <c r="L243" s="31"/>
      <c r="M243" s="142" t="s">
        <v>3</v>
      </c>
      <c r="N243" s="143" t="s">
        <v>40</v>
      </c>
      <c r="O243" s="144">
        <v>5.0000000000000001E-3</v>
      </c>
      <c r="P243" s="144">
        <f>O243*H243</f>
        <v>2.9269349999999998</v>
      </c>
      <c r="Q243" s="144">
        <v>0</v>
      </c>
      <c r="R243" s="144">
        <f>Q243*H243</f>
        <v>0</v>
      </c>
      <c r="S243" s="144">
        <v>0</v>
      </c>
      <c r="T243" s="145">
        <f>S243*H243</f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46" t="s">
        <v>145</v>
      </c>
      <c r="AT243" s="146" t="s">
        <v>140</v>
      </c>
      <c r="AU243" s="146" t="s">
        <v>146</v>
      </c>
      <c r="AY243" s="18" t="s">
        <v>136</v>
      </c>
      <c r="BE243" s="147">
        <f>IF(N243="základní",J243,0)</f>
        <v>0</v>
      </c>
      <c r="BF243" s="147">
        <f>IF(N243="snížená",J243,0)</f>
        <v>0</v>
      </c>
      <c r="BG243" s="147">
        <f>IF(N243="zákl. přenesená",J243,0)</f>
        <v>0</v>
      </c>
      <c r="BH243" s="147">
        <f>IF(N243="sníž. přenesená",J243,0)</f>
        <v>0</v>
      </c>
      <c r="BI243" s="147">
        <f>IF(N243="nulová",J243,0)</f>
        <v>0</v>
      </c>
      <c r="BJ243" s="18" t="s">
        <v>77</v>
      </c>
      <c r="BK243" s="147">
        <f>ROUND(I243*H243,2)</f>
        <v>0</v>
      </c>
      <c r="BL243" s="18" t="s">
        <v>145</v>
      </c>
      <c r="BM243" s="146" t="s">
        <v>283</v>
      </c>
    </row>
    <row r="244" spans="1:65" s="14" customFormat="1">
      <c r="B244" s="155"/>
      <c r="D244" s="149" t="s">
        <v>148</v>
      </c>
      <c r="E244" s="156" t="s">
        <v>3</v>
      </c>
      <c r="F244" s="157" t="s">
        <v>954</v>
      </c>
      <c r="H244" s="158">
        <v>585.38699999999994</v>
      </c>
      <c r="L244" s="155"/>
      <c r="M244" s="159"/>
      <c r="N244" s="160"/>
      <c r="O244" s="160"/>
      <c r="P244" s="160"/>
      <c r="Q244" s="160"/>
      <c r="R244" s="160"/>
      <c r="S244" s="160"/>
      <c r="T244" s="161"/>
      <c r="AT244" s="156" t="s">
        <v>148</v>
      </c>
      <c r="AU244" s="156" t="s">
        <v>146</v>
      </c>
      <c r="AV244" s="14" t="s">
        <v>79</v>
      </c>
      <c r="AW244" s="14" t="s">
        <v>31</v>
      </c>
      <c r="AX244" s="14" t="s">
        <v>69</v>
      </c>
      <c r="AY244" s="156" t="s">
        <v>136</v>
      </c>
    </row>
    <row r="245" spans="1:65" s="15" customFormat="1">
      <c r="B245" s="162"/>
      <c r="D245" s="149" t="s">
        <v>148</v>
      </c>
      <c r="E245" s="163" t="s">
        <v>3</v>
      </c>
      <c r="F245" s="164" t="s">
        <v>151</v>
      </c>
      <c r="H245" s="165">
        <v>585.38699999999994</v>
      </c>
      <c r="L245" s="162"/>
      <c r="M245" s="166"/>
      <c r="N245" s="167"/>
      <c r="O245" s="167"/>
      <c r="P245" s="167"/>
      <c r="Q245" s="167"/>
      <c r="R245" s="167"/>
      <c r="S245" s="167"/>
      <c r="T245" s="168"/>
      <c r="AT245" s="163" t="s">
        <v>148</v>
      </c>
      <c r="AU245" s="163" t="s">
        <v>146</v>
      </c>
      <c r="AV245" s="15" t="s">
        <v>145</v>
      </c>
      <c r="AW245" s="15" t="s">
        <v>31</v>
      </c>
      <c r="AX245" s="15" t="s">
        <v>77</v>
      </c>
      <c r="AY245" s="163" t="s">
        <v>136</v>
      </c>
    </row>
    <row r="246" spans="1:65" s="2" customFormat="1" ht="62.65" customHeight="1">
      <c r="A246" s="30"/>
      <c r="B246" s="135"/>
      <c r="C246" s="136" t="s">
        <v>322</v>
      </c>
      <c r="D246" s="136" t="s">
        <v>140</v>
      </c>
      <c r="E246" s="137" t="s">
        <v>285</v>
      </c>
      <c r="F246" s="138" t="s">
        <v>286</v>
      </c>
      <c r="G246" s="139" t="s">
        <v>183</v>
      </c>
      <c r="H246" s="140">
        <v>55.110999999999997</v>
      </c>
      <c r="I246" s="141"/>
      <c r="J246" s="141">
        <f>ROUND(I246*H246,2)</f>
        <v>0</v>
      </c>
      <c r="K246" s="138" t="s">
        <v>144</v>
      </c>
      <c r="L246" s="31"/>
      <c r="M246" s="142" t="s">
        <v>3</v>
      </c>
      <c r="N246" s="143" t="s">
        <v>40</v>
      </c>
      <c r="O246" s="144">
        <v>9.9000000000000005E-2</v>
      </c>
      <c r="P246" s="144">
        <f>O246*H246</f>
        <v>5.4559889999999998</v>
      </c>
      <c r="Q246" s="144">
        <v>0</v>
      </c>
      <c r="R246" s="144">
        <f>Q246*H246</f>
        <v>0</v>
      </c>
      <c r="S246" s="144">
        <v>0</v>
      </c>
      <c r="T246" s="145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46" t="s">
        <v>145</v>
      </c>
      <c r="AT246" s="146" t="s">
        <v>140</v>
      </c>
      <c r="AU246" s="146" t="s">
        <v>146</v>
      </c>
      <c r="AY246" s="18" t="s">
        <v>136</v>
      </c>
      <c r="BE246" s="147">
        <f>IF(N246="základní",J246,0)</f>
        <v>0</v>
      </c>
      <c r="BF246" s="147">
        <f>IF(N246="snížená",J246,0)</f>
        <v>0</v>
      </c>
      <c r="BG246" s="147">
        <f>IF(N246="zákl. přenesená",J246,0)</f>
        <v>0</v>
      </c>
      <c r="BH246" s="147">
        <f>IF(N246="sníž. přenesená",J246,0)</f>
        <v>0</v>
      </c>
      <c r="BI246" s="147">
        <f>IF(N246="nulová",J246,0)</f>
        <v>0</v>
      </c>
      <c r="BJ246" s="18" t="s">
        <v>77</v>
      </c>
      <c r="BK246" s="147">
        <f>ROUND(I246*H246,2)</f>
        <v>0</v>
      </c>
      <c r="BL246" s="18" t="s">
        <v>145</v>
      </c>
      <c r="BM246" s="146" t="s">
        <v>287</v>
      </c>
    </row>
    <row r="247" spans="1:65" s="14" customFormat="1">
      <c r="B247" s="155"/>
      <c r="D247" s="149" t="s">
        <v>148</v>
      </c>
      <c r="E247" s="156" t="s">
        <v>3</v>
      </c>
      <c r="F247" s="157" t="s">
        <v>949</v>
      </c>
      <c r="H247" s="158">
        <v>114.09099999999999</v>
      </c>
      <c r="L247" s="155"/>
      <c r="M247" s="159"/>
      <c r="N247" s="160"/>
      <c r="O247" s="160"/>
      <c r="P247" s="160"/>
      <c r="Q247" s="160"/>
      <c r="R247" s="160"/>
      <c r="S247" s="160"/>
      <c r="T247" s="161"/>
      <c r="AT247" s="156" t="s">
        <v>148</v>
      </c>
      <c r="AU247" s="156" t="s">
        <v>146</v>
      </c>
      <c r="AV247" s="14" t="s">
        <v>79</v>
      </c>
      <c r="AW247" s="14" t="s">
        <v>31</v>
      </c>
      <c r="AX247" s="14" t="s">
        <v>69</v>
      </c>
      <c r="AY247" s="156" t="s">
        <v>136</v>
      </c>
    </row>
    <row r="248" spans="1:65" s="14" customFormat="1">
      <c r="B248" s="155"/>
      <c r="D248" s="149" t="s">
        <v>148</v>
      </c>
      <c r="E248" s="156" t="s">
        <v>3</v>
      </c>
      <c r="F248" s="157" t="s">
        <v>953</v>
      </c>
      <c r="H248" s="158">
        <v>-58.98</v>
      </c>
      <c r="L248" s="155"/>
      <c r="M248" s="159"/>
      <c r="N248" s="160"/>
      <c r="O248" s="160"/>
      <c r="P248" s="160"/>
      <c r="Q248" s="160"/>
      <c r="R248" s="160"/>
      <c r="S248" s="160"/>
      <c r="T248" s="161"/>
      <c r="AT248" s="156" t="s">
        <v>148</v>
      </c>
      <c r="AU248" s="156" t="s">
        <v>146</v>
      </c>
      <c r="AV248" s="14" t="s">
        <v>79</v>
      </c>
      <c r="AW248" s="14" t="s">
        <v>31</v>
      </c>
      <c r="AX248" s="14" t="s">
        <v>69</v>
      </c>
      <c r="AY248" s="156" t="s">
        <v>136</v>
      </c>
    </row>
    <row r="249" spans="1:65" s="15" customFormat="1">
      <c r="B249" s="162"/>
      <c r="D249" s="149" t="s">
        <v>148</v>
      </c>
      <c r="E249" s="163" t="s">
        <v>3</v>
      </c>
      <c r="F249" s="164" t="s">
        <v>151</v>
      </c>
      <c r="H249" s="165">
        <v>55.110999999999997</v>
      </c>
      <c r="L249" s="162"/>
      <c r="M249" s="166"/>
      <c r="N249" s="167"/>
      <c r="O249" s="167"/>
      <c r="P249" s="167"/>
      <c r="Q249" s="167"/>
      <c r="R249" s="167"/>
      <c r="S249" s="167"/>
      <c r="T249" s="168"/>
      <c r="AT249" s="163" t="s">
        <v>148</v>
      </c>
      <c r="AU249" s="163" t="s">
        <v>146</v>
      </c>
      <c r="AV249" s="15" t="s">
        <v>145</v>
      </c>
      <c r="AW249" s="15" t="s">
        <v>31</v>
      </c>
      <c r="AX249" s="15" t="s">
        <v>77</v>
      </c>
      <c r="AY249" s="163" t="s">
        <v>136</v>
      </c>
    </row>
    <row r="250" spans="1:65" s="2" customFormat="1" ht="76.349999999999994" customHeight="1">
      <c r="A250" s="30"/>
      <c r="B250" s="135"/>
      <c r="C250" s="136" t="s">
        <v>326</v>
      </c>
      <c r="D250" s="136" t="s">
        <v>140</v>
      </c>
      <c r="E250" s="137" t="s">
        <v>288</v>
      </c>
      <c r="F250" s="138" t="s">
        <v>289</v>
      </c>
      <c r="G250" s="139" t="s">
        <v>183</v>
      </c>
      <c r="H250" s="140">
        <v>495.99900000000002</v>
      </c>
      <c r="I250" s="141"/>
      <c r="J250" s="141">
        <f>ROUND(I250*H250,2)</f>
        <v>0</v>
      </c>
      <c r="K250" s="138" t="s">
        <v>144</v>
      </c>
      <c r="L250" s="31"/>
      <c r="M250" s="142" t="s">
        <v>3</v>
      </c>
      <c r="N250" s="143" t="s">
        <v>40</v>
      </c>
      <c r="O250" s="144">
        <v>6.0000000000000001E-3</v>
      </c>
      <c r="P250" s="144">
        <f>O250*H250</f>
        <v>2.975994</v>
      </c>
      <c r="Q250" s="144">
        <v>0</v>
      </c>
      <c r="R250" s="144">
        <f>Q250*H250</f>
        <v>0</v>
      </c>
      <c r="S250" s="144">
        <v>0</v>
      </c>
      <c r="T250" s="145">
        <f>S250*H250</f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46" t="s">
        <v>145</v>
      </c>
      <c r="AT250" s="146" t="s">
        <v>140</v>
      </c>
      <c r="AU250" s="146" t="s">
        <v>146</v>
      </c>
      <c r="AY250" s="18" t="s">
        <v>136</v>
      </c>
      <c r="BE250" s="147">
        <f>IF(N250="základní",J250,0)</f>
        <v>0</v>
      </c>
      <c r="BF250" s="147">
        <f>IF(N250="snížená",J250,0)</f>
        <v>0</v>
      </c>
      <c r="BG250" s="147">
        <f>IF(N250="zákl. přenesená",J250,0)</f>
        <v>0</v>
      </c>
      <c r="BH250" s="147">
        <f>IF(N250="sníž. přenesená",J250,0)</f>
        <v>0</v>
      </c>
      <c r="BI250" s="147">
        <f>IF(N250="nulová",J250,0)</f>
        <v>0</v>
      </c>
      <c r="BJ250" s="18" t="s">
        <v>77</v>
      </c>
      <c r="BK250" s="147">
        <f>ROUND(I250*H250,2)</f>
        <v>0</v>
      </c>
      <c r="BL250" s="18" t="s">
        <v>145</v>
      </c>
      <c r="BM250" s="146" t="s">
        <v>290</v>
      </c>
    </row>
    <row r="251" spans="1:65" s="14" customFormat="1">
      <c r="B251" s="155"/>
      <c r="D251" s="149" t="s">
        <v>148</v>
      </c>
      <c r="E251" s="156" t="s">
        <v>3</v>
      </c>
      <c r="F251" s="157" t="s">
        <v>955</v>
      </c>
      <c r="H251" s="158">
        <v>495.99900000000002</v>
      </c>
      <c r="L251" s="155"/>
      <c r="M251" s="159"/>
      <c r="N251" s="160"/>
      <c r="O251" s="160"/>
      <c r="P251" s="160"/>
      <c r="Q251" s="160"/>
      <c r="R251" s="160"/>
      <c r="S251" s="160"/>
      <c r="T251" s="161"/>
      <c r="AT251" s="156" t="s">
        <v>148</v>
      </c>
      <c r="AU251" s="156" t="s">
        <v>146</v>
      </c>
      <c r="AV251" s="14" t="s">
        <v>79</v>
      </c>
      <c r="AW251" s="14" t="s">
        <v>31</v>
      </c>
      <c r="AX251" s="14" t="s">
        <v>69</v>
      </c>
      <c r="AY251" s="156" t="s">
        <v>136</v>
      </c>
    </row>
    <row r="252" spans="1:65" s="15" customFormat="1">
      <c r="B252" s="162"/>
      <c r="D252" s="149" t="s">
        <v>148</v>
      </c>
      <c r="E252" s="163" t="s">
        <v>3</v>
      </c>
      <c r="F252" s="164" t="s">
        <v>151</v>
      </c>
      <c r="H252" s="165">
        <v>495.99900000000002</v>
      </c>
      <c r="L252" s="162"/>
      <c r="M252" s="166"/>
      <c r="N252" s="167"/>
      <c r="O252" s="167"/>
      <c r="P252" s="167"/>
      <c r="Q252" s="167"/>
      <c r="R252" s="167"/>
      <c r="S252" s="167"/>
      <c r="T252" s="168"/>
      <c r="AT252" s="163" t="s">
        <v>148</v>
      </c>
      <c r="AU252" s="163" t="s">
        <v>146</v>
      </c>
      <c r="AV252" s="15" t="s">
        <v>145</v>
      </c>
      <c r="AW252" s="15" t="s">
        <v>31</v>
      </c>
      <c r="AX252" s="15" t="s">
        <v>77</v>
      </c>
      <c r="AY252" s="163" t="s">
        <v>136</v>
      </c>
    </row>
    <row r="253" spans="1:65" s="2" customFormat="1" ht="37.9" customHeight="1">
      <c r="A253" s="30"/>
      <c r="B253" s="135"/>
      <c r="C253" s="136" t="s">
        <v>334</v>
      </c>
      <c r="D253" s="136" t="s">
        <v>140</v>
      </c>
      <c r="E253" s="137" t="s">
        <v>292</v>
      </c>
      <c r="F253" s="138" t="s">
        <v>293</v>
      </c>
      <c r="G253" s="139" t="s">
        <v>183</v>
      </c>
      <c r="H253" s="140">
        <v>14.923999999999999</v>
      </c>
      <c r="I253" s="141"/>
      <c r="J253" s="141">
        <f>ROUND(I253*H253,2)</f>
        <v>0</v>
      </c>
      <c r="K253" s="138" t="s">
        <v>144</v>
      </c>
      <c r="L253" s="31"/>
      <c r="M253" s="142" t="s">
        <v>3</v>
      </c>
      <c r="N253" s="143" t="s">
        <v>40</v>
      </c>
      <c r="O253" s="144">
        <v>7.1999999999999995E-2</v>
      </c>
      <c r="P253" s="144">
        <f>O253*H253</f>
        <v>1.0745279999999999</v>
      </c>
      <c r="Q253" s="144">
        <v>0</v>
      </c>
      <c r="R253" s="144">
        <f>Q253*H253</f>
        <v>0</v>
      </c>
      <c r="S253" s="144">
        <v>0</v>
      </c>
      <c r="T253" s="145">
        <f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46" t="s">
        <v>145</v>
      </c>
      <c r="AT253" s="146" t="s">
        <v>140</v>
      </c>
      <c r="AU253" s="146" t="s">
        <v>146</v>
      </c>
      <c r="AY253" s="18" t="s">
        <v>136</v>
      </c>
      <c r="BE253" s="147">
        <f>IF(N253="základní",J253,0)</f>
        <v>0</v>
      </c>
      <c r="BF253" s="147">
        <f>IF(N253="snížená",J253,0)</f>
        <v>0</v>
      </c>
      <c r="BG253" s="147">
        <f>IF(N253="zákl. přenesená",J253,0)</f>
        <v>0</v>
      </c>
      <c r="BH253" s="147">
        <f>IF(N253="sníž. přenesená",J253,0)</f>
        <v>0</v>
      </c>
      <c r="BI253" s="147">
        <f>IF(N253="nulová",J253,0)</f>
        <v>0</v>
      </c>
      <c r="BJ253" s="18" t="s">
        <v>77</v>
      </c>
      <c r="BK253" s="147">
        <f>ROUND(I253*H253,2)</f>
        <v>0</v>
      </c>
      <c r="BL253" s="18" t="s">
        <v>145</v>
      </c>
      <c r="BM253" s="146" t="s">
        <v>294</v>
      </c>
    </row>
    <row r="254" spans="1:65" s="13" customFormat="1">
      <c r="B254" s="148"/>
      <c r="D254" s="149" t="s">
        <v>148</v>
      </c>
      <c r="E254" s="150" t="s">
        <v>3</v>
      </c>
      <c r="F254" s="151" t="s">
        <v>947</v>
      </c>
      <c r="H254" s="150" t="s">
        <v>3</v>
      </c>
      <c r="L254" s="148"/>
      <c r="M254" s="152"/>
      <c r="N254" s="153"/>
      <c r="O254" s="153"/>
      <c r="P254" s="153"/>
      <c r="Q254" s="153"/>
      <c r="R254" s="153"/>
      <c r="S254" s="153"/>
      <c r="T254" s="154"/>
      <c r="AT254" s="150" t="s">
        <v>148</v>
      </c>
      <c r="AU254" s="150" t="s">
        <v>146</v>
      </c>
      <c r="AV254" s="13" t="s">
        <v>77</v>
      </c>
      <c r="AW254" s="13" t="s">
        <v>31</v>
      </c>
      <c r="AX254" s="13" t="s">
        <v>69</v>
      </c>
      <c r="AY254" s="150" t="s">
        <v>136</v>
      </c>
    </row>
    <row r="255" spans="1:65" s="14" customFormat="1">
      <c r="B255" s="155"/>
      <c r="D255" s="149" t="s">
        <v>148</v>
      </c>
      <c r="E255" s="156" t="s">
        <v>3</v>
      </c>
      <c r="F255" s="157" t="s">
        <v>948</v>
      </c>
      <c r="H255" s="158">
        <v>14.923999999999999</v>
      </c>
      <c r="L255" s="155"/>
      <c r="M255" s="159"/>
      <c r="N255" s="160"/>
      <c r="O255" s="160"/>
      <c r="P255" s="160"/>
      <c r="Q255" s="160"/>
      <c r="R255" s="160"/>
      <c r="S255" s="160"/>
      <c r="T255" s="161"/>
      <c r="AT255" s="156" t="s">
        <v>148</v>
      </c>
      <c r="AU255" s="156" t="s">
        <v>146</v>
      </c>
      <c r="AV255" s="14" t="s">
        <v>79</v>
      </c>
      <c r="AW255" s="14" t="s">
        <v>31</v>
      </c>
      <c r="AX255" s="14" t="s">
        <v>69</v>
      </c>
      <c r="AY255" s="156" t="s">
        <v>136</v>
      </c>
    </row>
    <row r="256" spans="1:65" s="15" customFormat="1">
      <c r="B256" s="162"/>
      <c r="D256" s="149" t="s">
        <v>148</v>
      </c>
      <c r="E256" s="163" t="s">
        <v>3</v>
      </c>
      <c r="F256" s="164" t="s">
        <v>151</v>
      </c>
      <c r="H256" s="165">
        <v>14.923999999999999</v>
      </c>
      <c r="L256" s="162"/>
      <c r="M256" s="166"/>
      <c r="N256" s="167"/>
      <c r="O256" s="167"/>
      <c r="P256" s="167"/>
      <c r="Q256" s="167"/>
      <c r="R256" s="167"/>
      <c r="S256" s="167"/>
      <c r="T256" s="168"/>
      <c r="AT256" s="163" t="s">
        <v>148</v>
      </c>
      <c r="AU256" s="163" t="s">
        <v>146</v>
      </c>
      <c r="AV256" s="15" t="s">
        <v>145</v>
      </c>
      <c r="AW256" s="15" t="s">
        <v>31</v>
      </c>
      <c r="AX256" s="15" t="s">
        <v>77</v>
      </c>
      <c r="AY256" s="163" t="s">
        <v>136</v>
      </c>
    </row>
    <row r="257" spans="1:65" s="12" customFormat="1" ht="20.85" customHeight="1">
      <c r="B257" s="123"/>
      <c r="D257" s="124" t="s">
        <v>68</v>
      </c>
      <c r="E257" s="133" t="s">
        <v>291</v>
      </c>
      <c r="F257" s="133" t="s">
        <v>296</v>
      </c>
      <c r="J257" s="134">
        <f>BK257</f>
        <v>0</v>
      </c>
      <c r="L257" s="123"/>
      <c r="M257" s="127"/>
      <c r="N257" s="128"/>
      <c r="O257" s="128"/>
      <c r="P257" s="129">
        <f>SUM(P258:P282)</f>
        <v>184.94457799999998</v>
      </c>
      <c r="Q257" s="128"/>
      <c r="R257" s="129">
        <f>SUM(R258:R282)</f>
        <v>0</v>
      </c>
      <c r="S257" s="128"/>
      <c r="T257" s="130">
        <f>SUM(T258:T282)</f>
        <v>0</v>
      </c>
      <c r="AR257" s="124" t="s">
        <v>77</v>
      </c>
      <c r="AT257" s="131" t="s">
        <v>68</v>
      </c>
      <c r="AU257" s="131" t="s">
        <v>79</v>
      </c>
      <c r="AY257" s="124" t="s">
        <v>136</v>
      </c>
      <c r="BK257" s="132">
        <f>SUM(BK258:BK282)</f>
        <v>0</v>
      </c>
    </row>
    <row r="258" spans="1:65" s="2" customFormat="1" ht="62.65" customHeight="1">
      <c r="A258" s="30"/>
      <c r="B258" s="135"/>
      <c r="C258" s="136" t="s">
        <v>338</v>
      </c>
      <c r="D258" s="136" t="s">
        <v>140</v>
      </c>
      <c r="E258" s="137" t="s">
        <v>956</v>
      </c>
      <c r="F258" s="138" t="s">
        <v>957</v>
      </c>
      <c r="G258" s="139" t="s">
        <v>183</v>
      </c>
      <c r="H258" s="140">
        <v>9.2110000000000003</v>
      </c>
      <c r="I258" s="141"/>
      <c r="J258" s="141">
        <f>ROUND(I258*H258,2)</f>
        <v>0</v>
      </c>
      <c r="K258" s="138" t="s">
        <v>144</v>
      </c>
      <c r="L258" s="31"/>
      <c r="M258" s="142" t="s">
        <v>3</v>
      </c>
      <c r="N258" s="143" t="s">
        <v>40</v>
      </c>
      <c r="O258" s="144">
        <v>0.39400000000000002</v>
      </c>
      <c r="P258" s="144">
        <f>O258*H258</f>
        <v>3.6291340000000001</v>
      </c>
      <c r="Q258" s="144">
        <v>0</v>
      </c>
      <c r="R258" s="144">
        <f>Q258*H258</f>
        <v>0</v>
      </c>
      <c r="S258" s="144">
        <v>0</v>
      </c>
      <c r="T258" s="145">
        <f>S258*H258</f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46" t="s">
        <v>145</v>
      </c>
      <c r="AT258" s="146" t="s">
        <v>140</v>
      </c>
      <c r="AU258" s="146" t="s">
        <v>146</v>
      </c>
      <c r="AY258" s="18" t="s">
        <v>136</v>
      </c>
      <c r="BE258" s="147">
        <f>IF(N258="základní",J258,0)</f>
        <v>0</v>
      </c>
      <c r="BF258" s="147">
        <f>IF(N258="snížená",J258,0)</f>
        <v>0</v>
      </c>
      <c r="BG258" s="147">
        <f>IF(N258="zákl. přenesená",J258,0)</f>
        <v>0</v>
      </c>
      <c r="BH258" s="147">
        <f>IF(N258="sníž. přenesená",J258,0)</f>
        <v>0</v>
      </c>
      <c r="BI258" s="147">
        <f>IF(N258="nulová",J258,0)</f>
        <v>0</v>
      </c>
      <c r="BJ258" s="18" t="s">
        <v>77</v>
      </c>
      <c r="BK258" s="147">
        <f>ROUND(I258*H258,2)</f>
        <v>0</v>
      </c>
      <c r="BL258" s="18" t="s">
        <v>145</v>
      </c>
      <c r="BM258" s="146" t="s">
        <v>958</v>
      </c>
    </row>
    <row r="259" spans="1:65" s="13" customFormat="1">
      <c r="B259" s="148"/>
      <c r="D259" s="149" t="s">
        <v>148</v>
      </c>
      <c r="E259" s="150" t="s">
        <v>3</v>
      </c>
      <c r="F259" s="151" t="s">
        <v>959</v>
      </c>
      <c r="H259" s="150" t="s">
        <v>3</v>
      </c>
      <c r="L259" s="148"/>
      <c r="M259" s="152"/>
      <c r="N259" s="153"/>
      <c r="O259" s="153"/>
      <c r="P259" s="153"/>
      <c r="Q259" s="153"/>
      <c r="R259" s="153"/>
      <c r="S259" s="153"/>
      <c r="T259" s="154"/>
      <c r="AT259" s="150" t="s">
        <v>148</v>
      </c>
      <c r="AU259" s="150" t="s">
        <v>146</v>
      </c>
      <c r="AV259" s="13" t="s">
        <v>77</v>
      </c>
      <c r="AW259" s="13" t="s">
        <v>31</v>
      </c>
      <c r="AX259" s="13" t="s">
        <v>69</v>
      </c>
      <c r="AY259" s="150" t="s">
        <v>136</v>
      </c>
    </row>
    <row r="260" spans="1:65" s="14" customFormat="1">
      <c r="B260" s="155"/>
      <c r="D260" s="149" t="s">
        <v>148</v>
      </c>
      <c r="E260" s="156" t="s">
        <v>3</v>
      </c>
      <c r="F260" s="157" t="s">
        <v>960</v>
      </c>
      <c r="H260" s="158">
        <v>8.3640000000000008</v>
      </c>
      <c r="L260" s="155"/>
      <c r="M260" s="159"/>
      <c r="N260" s="160"/>
      <c r="O260" s="160"/>
      <c r="P260" s="160"/>
      <c r="Q260" s="160"/>
      <c r="R260" s="160"/>
      <c r="S260" s="160"/>
      <c r="T260" s="161"/>
      <c r="AT260" s="156" t="s">
        <v>148</v>
      </c>
      <c r="AU260" s="156" t="s">
        <v>146</v>
      </c>
      <c r="AV260" s="14" t="s">
        <v>79</v>
      </c>
      <c r="AW260" s="14" t="s">
        <v>31</v>
      </c>
      <c r="AX260" s="14" t="s">
        <v>69</v>
      </c>
      <c r="AY260" s="156" t="s">
        <v>136</v>
      </c>
    </row>
    <row r="261" spans="1:65" s="16" customFormat="1">
      <c r="B261" s="169"/>
      <c r="D261" s="149" t="s">
        <v>148</v>
      </c>
      <c r="E261" s="170" t="s">
        <v>3</v>
      </c>
      <c r="F261" s="171" t="s">
        <v>187</v>
      </c>
      <c r="H261" s="172">
        <v>8.3640000000000008</v>
      </c>
      <c r="L261" s="169"/>
      <c r="M261" s="173"/>
      <c r="N261" s="174"/>
      <c r="O261" s="174"/>
      <c r="P261" s="174"/>
      <c r="Q261" s="174"/>
      <c r="R261" s="174"/>
      <c r="S261" s="174"/>
      <c r="T261" s="175"/>
      <c r="AT261" s="170" t="s">
        <v>148</v>
      </c>
      <c r="AU261" s="170" t="s">
        <v>146</v>
      </c>
      <c r="AV261" s="16" t="s">
        <v>146</v>
      </c>
      <c r="AW261" s="16" t="s">
        <v>31</v>
      </c>
      <c r="AX261" s="16" t="s">
        <v>69</v>
      </c>
      <c r="AY261" s="170" t="s">
        <v>136</v>
      </c>
    </row>
    <row r="262" spans="1:65" s="13" customFormat="1">
      <c r="B262" s="148"/>
      <c r="D262" s="149" t="s">
        <v>148</v>
      </c>
      <c r="E262" s="150" t="s">
        <v>3</v>
      </c>
      <c r="F262" s="151" t="s">
        <v>961</v>
      </c>
      <c r="H262" s="150" t="s">
        <v>3</v>
      </c>
      <c r="L262" s="148"/>
      <c r="M262" s="152"/>
      <c r="N262" s="153"/>
      <c r="O262" s="153"/>
      <c r="P262" s="153"/>
      <c r="Q262" s="153"/>
      <c r="R262" s="153"/>
      <c r="S262" s="153"/>
      <c r="T262" s="154"/>
      <c r="AT262" s="150" t="s">
        <v>148</v>
      </c>
      <c r="AU262" s="150" t="s">
        <v>146</v>
      </c>
      <c r="AV262" s="13" t="s">
        <v>77</v>
      </c>
      <c r="AW262" s="13" t="s">
        <v>31</v>
      </c>
      <c r="AX262" s="13" t="s">
        <v>69</v>
      </c>
      <c r="AY262" s="150" t="s">
        <v>136</v>
      </c>
    </row>
    <row r="263" spans="1:65" s="14" customFormat="1">
      <c r="B263" s="155"/>
      <c r="D263" s="149" t="s">
        <v>148</v>
      </c>
      <c r="E263" s="156" t="s">
        <v>3</v>
      </c>
      <c r="F263" s="157" t="s">
        <v>962</v>
      </c>
      <c r="H263" s="158">
        <v>0.84699999999999998</v>
      </c>
      <c r="L263" s="155"/>
      <c r="M263" s="159"/>
      <c r="N263" s="160"/>
      <c r="O263" s="160"/>
      <c r="P263" s="160"/>
      <c r="Q263" s="160"/>
      <c r="R263" s="160"/>
      <c r="S263" s="160"/>
      <c r="T263" s="161"/>
      <c r="AT263" s="156" t="s">
        <v>148</v>
      </c>
      <c r="AU263" s="156" t="s">
        <v>146</v>
      </c>
      <c r="AV263" s="14" t="s">
        <v>79</v>
      </c>
      <c r="AW263" s="14" t="s">
        <v>31</v>
      </c>
      <c r="AX263" s="14" t="s">
        <v>69</v>
      </c>
      <c r="AY263" s="156" t="s">
        <v>136</v>
      </c>
    </row>
    <row r="264" spans="1:65" s="16" customFormat="1">
      <c r="B264" s="169"/>
      <c r="D264" s="149" t="s">
        <v>148</v>
      </c>
      <c r="E264" s="170" t="s">
        <v>3</v>
      </c>
      <c r="F264" s="171" t="s">
        <v>187</v>
      </c>
      <c r="H264" s="172">
        <v>0.84699999999999998</v>
      </c>
      <c r="L264" s="169"/>
      <c r="M264" s="173"/>
      <c r="N264" s="174"/>
      <c r="O264" s="174"/>
      <c r="P264" s="174"/>
      <c r="Q264" s="174"/>
      <c r="R264" s="174"/>
      <c r="S264" s="174"/>
      <c r="T264" s="175"/>
      <c r="AT264" s="170" t="s">
        <v>148</v>
      </c>
      <c r="AU264" s="170" t="s">
        <v>146</v>
      </c>
      <c r="AV264" s="16" t="s">
        <v>146</v>
      </c>
      <c r="AW264" s="16" t="s">
        <v>31</v>
      </c>
      <c r="AX264" s="16" t="s">
        <v>69</v>
      </c>
      <c r="AY264" s="170" t="s">
        <v>136</v>
      </c>
    </row>
    <row r="265" spans="1:65" s="15" customFormat="1">
      <c r="B265" s="162"/>
      <c r="D265" s="149" t="s">
        <v>148</v>
      </c>
      <c r="E265" s="163" t="s">
        <v>3</v>
      </c>
      <c r="F265" s="164" t="s">
        <v>151</v>
      </c>
      <c r="H265" s="165">
        <v>9.2110000000000003</v>
      </c>
      <c r="L265" s="162"/>
      <c r="M265" s="166"/>
      <c r="N265" s="167"/>
      <c r="O265" s="167"/>
      <c r="P265" s="167"/>
      <c r="Q265" s="167"/>
      <c r="R265" s="167"/>
      <c r="S265" s="167"/>
      <c r="T265" s="168"/>
      <c r="AT265" s="163" t="s">
        <v>148</v>
      </c>
      <c r="AU265" s="163" t="s">
        <v>146</v>
      </c>
      <c r="AV265" s="15" t="s">
        <v>145</v>
      </c>
      <c r="AW265" s="15" t="s">
        <v>31</v>
      </c>
      <c r="AX265" s="15" t="s">
        <v>77</v>
      </c>
      <c r="AY265" s="163" t="s">
        <v>136</v>
      </c>
    </row>
    <row r="266" spans="1:65" s="2" customFormat="1" ht="37.9" customHeight="1">
      <c r="A266" s="30"/>
      <c r="B266" s="135"/>
      <c r="C266" s="136" t="s">
        <v>343</v>
      </c>
      <c r="D266" s="136" t="s">
        <v>140</v>
      </c>
      <c r="E266" s="137" t="s">
        <v>298</v>
      </c>
      <c r="F266" s="138" t="s">
        <v>299</v>
      </c>
      <c r="G266" s="139" t="s">
        <v>300</v>
      </c>
      <c r="H266" s="140">
        <v>199.72200000000001</v>
      </c>
      <c r="I266" s="141"/>
      <c r="J266" s="141">
        <f>ROUND(I266*H266,2)</f>
        <v>0</v>
      </c>
      <c r="K266" s="138" t="s">
        <v>144</v>
      </c>
      <c r="L266" s="31"/>
      <c r="M266" s="142" t="s">
        <v>3</v>
      </c>
      <c r="N266" s="143" t="s">
        <v>40</v>
      </c>
      <c r="O266" s="144">
        <v>0</v>
      </c>
      <c r="P266" s="144">
        <f>O266*H266</f>
        <v>0</v>
      </c>
      <c r="Q266" s="144">
        <v>0</v>
      </c>
      <c r="R266" s="144">
        <f>Q266*H266</f>
        <v>0</v>
      </c>
      <c r="S266" s="144">
        <v>0</v>
      </c>
      <c r="T266" s="145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46" t="s">
        <v>145</v>
      </c>
      <c r="AT266" s="146" t="s">
        <v>140</v>
      </c>
      <c r="AU266" s="146" t="s">
        <v>146</v>
      </c>
      <c r="AY266" s="18" t="s">
        <v>136</v>
      </c>
      <c r="BE266" s="147">
        <f>IF(N266="základní",J266,0)</f>
        <v>0</v>
      </c>
      <c r="BF266" s="147">
        <f>IF(N266="snížená",J266,0)</f>
        <v>0</v>
      </c>
      <c r="BG266" s="147">
        <f>IF(N266="zákl. přenesená",J266,0)</f>
        <v>0</v>
      </c>
      <c r="BH266" s="147">
        <f>IF(N266="sníž. přenesená",J266,0)</f>
        <v>0</v>
      </c>
      <c r="BI266" s="147">
        <f>IF(N266="nulová",J266,0)</f>
        <v>0</v>
      </c>
      <c r="BJ266" s="18" t="s">
        <v>77</v>
      </c>
      <c r="BK266" s="147">
        <f>ROUND(I266*H266,2)</f>
        <v>0</v>
      </c>
      <c r="BL266" s="18" t="s">
        <v>145</v>
      </c>
      <c r="BM266" s="146" t="s">
        <v>301</v>
      </c>
    </row>
    <row r="267" spans="1:65" s="14" customFormat="1">
      <c r="B267" s="155"/>
      <c r="D267" s="149" t="s">
        <v>148</v>
      </c>
      <c r="E267" s="156" t="s">
        <v>3</v>
      </c>
      <c r="F267" s="157" t="s">
        <v>963</v>
      </c>
      <c r="H267" s="158">
        <v>199.72200000000001</v>
      </c>
      <c r="L267" s="155"/>
      <c r="M267" s="159"/>
      <c r="N267" s="160"/>
      <c r="O267" s="160"/>
      <c r="P267" s="160"/>
      <c r="Q267" s="160"/>
      <c r="R267" s="160"/>
      <c r="S267" s="160"/>
      <c r="T267" s="161"/>
      <c r="AT267" s="156" t="s">
        <v>148</v>
      </c>
      <c r="AU267" s="156" t="s">
        <v>146</v>
      </c>
      <c r="AV267" s="14" t="s">
        <v>79</v>
      </c>
      <c r="AW267" s="14" t="s">
        <v>31</v>
      </c>
      <c r="AX267" s="14" t="s">
        <v>69</v>
      </c>
      <c r="AY267" s="156" t="s">
        <v>136</v>
      </c>
    </row>
    <row r="268" spans="1:65" s="15" customFormat="1">
      <c r="B268" s="162"/>
      <c r="D268" s="149" t="s">
        <v>148</v>
      </c>
      <c r="E268" s="163" t="s">
        <v>3</v>
      </c>
      <c r="F268" s="164" t="s">
        <v>151</v>
      </c>
      <c r="H268" s="165">
        <v>199.72200000000001</v>
      </c>
      <c r="L268" s="162"/>
      <c r="M268" s="166"/>
      <c r="N268" s="167"/>
      <c r="O268" s="167"/>
      <c r="P268" s="167"/>
      <c r="Q268" s="167"/>
      <c r="R268" s="167"/>
      <c r="S268" s="167"/>
      <c r="T268" s="168"/>
      <c r="AT268" s="163" t="s">
        <v>148</v>
      </c>
      <c r="AU268" s="163" t="s">
        <v>146</v>
      </c>
      <c r="AV268" s="15" t="s">
        <v>145</v>
      </c>
      <c r="AW268" s="15" t="s">
        <v>31</v>
      </c>
      <c r="AX268" s="15" t="s">
        <v>77</v>
      </c>
      <c r="AY268" s="163" t="s">
        <v>136</v>
      </c>
    </row>
    <row r="269" spans="1:65" s="2" customFormat="1" ht="37.9" customHeight="1">
      <c r="A269" s="30"/>
      <c r="B269" s="135"/>
      <c r="C269" s="136" t="s">
        <v>332</v>
      </c>
      <c r="D269" s="136" t="s">
        <v>140</v>
      </c>
      <c r="E269" s="137" t="s">
        <v>304</v>
      </c>
      <c r="F269" s="138" t="s">
        <v>305</v>
      </c>
      <c r="G269" s="139" t="s">
        <v>183</v>
      </c>
      <c r="H269" s="140">
        <v>117.96</v>
      </c>
      <c r="I269" s="141"/>
      <c r="J269" s="141">
        <f>ROUND(I269*H269,2)</f>
        <v>0</v>
      </c>
      <c r="K269" s="138" t="s">
        <v>144</v>
      </c>
      <c r="L269" s="31"/>
      <c r="M269" s="142" t="s">
        <v>3</v>
      </c>
      <c r="N269" s="143" t="s">
        <v>40</v>
      </c>
      <c r="O269" s="144">
        <v>0.32800000000000001</v>
      </c>
      <c r="P269" s="144">
        <f>O269*H269</f>
        <v>38.69088</v>
      </c>
      <c r="Q269" s="144">
        <v>0</v>
      </c>
      <c r="R269" s="144">
        <f>Q269*H269</f>
        <v>0</v>
      </c>
      <c r="S269" s="144">
        <v>0</v>
      </c>
      <c r="T269" s="145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46" t="s">
        <v>145</v>
      </c>
      <c r="AT269" s="146" t="s">
        <v>140</v>
      </c>
      <c r="AU269" s="146" t="s">
        <v>146</v>
      </c>
      <c r="AY269" s="18" t="s">
        <v>136</v>
      </c>
      <c r="BE269" s="147">
        <f>IF(N269="základní",J269,0)</f>
        <v>0</v>
      </c>
      <c r="BF269" s="147">
        <f>IF(N269="snížená",J269,0)</f>
        <v>0</v>
      </c>
      <c r="BG269" s="147">
        <f>IF(N269="zákl. přenesená",J269,0)</f>
        <v>0</v>
      </c>
      <c r="BH269" s="147">
        <f>IF(N269="sníž. přenesená",J269,0)</f>
        <v>0</v>
      </c>
      <c r="BI269" s="147">
        <f>IF(N269="nulová",J269,0)</f>
        <v>0</v>
      </c>
      <c r="BJ269" s="18" t="s">
        <v>77</v>
      </c>
      <c r="BK269" s="147">
        <f>ROUND(I269*H269,2)</f>
        <v>0</v>
      </c>
      <c r="BL269" s="18" t="s">
        <v>145</v>
      </c>
      <c r="BM269" s="146" t="s">
        <v>306</v>
      </c>
    </row>
    <row r="270" spans="1:65" s="14" customFormat="1">
      <c r="B270" s="155"/>
      <c r="D270" s="149" t="s">
        <v>148</v>
      </c>
      <c r="E270" s="156" t="s">
        <v>3</v>
      </c>
      <c r="F270" s="157" t="s">
        <v>964</v>
      </c>
      <c r="H270" s="158">
        <v>228.18100000000001</v>
      </c>
      <c r="L270" s="155"/>
      <c r="M270" s="159"/>
      <c r="N270" s="160"/>
      <c r="O270" s="160"/>
      <c r="P270" s="160"/>
      <c r="Q270" s="160"/>
      <c r="R270" s="160"/>
      <c r="S270" s="160"/>
      <c r="T270" s="161"/>
      <c r="AT270" s="156" t="s">
        <v>148</v>
      </c>
      <c r="AU270" s="156" t="s">
        <v>146</v>
      </c>
      <c r="AV270" s="14" t="s">
        <v>79</v>
      </c>
      <c r="AW270" s="14" t="s">
        <v>31</v>
      </c>
      <c r="AX270" s="14" t="s">
        <v>69</v>
      </c>
      <c r="AY270" s="156" t="s">
        <v>136</v>
      </c>
    </row>
    <row r="271" spans="1:65" s="14" customFormat="1">
      <c r="B271" s="155"/>
      <c r="D271" s="149" t="s">
        <v>148</v>
      </c>
      <c r="E271" s="156" t="s">
        <v>3</v>
      </c>
      <c r="F271" s="157" t="s">
        <v>965</v>
      </c>
      <c r="H271" s="158">
        <v>-54.003999999999998</v>
      </c>
      <c r="L271" s="155"/>
      <c r="M271" s="159"/>
      <c r="N271" s="160"/>
      <c r="O271" s="160"/>
      <c r="P271" s="160"/>
      <c r="Q271" s="160"/>
      <c r="R271" s="160"/>
      <c r="S271" s="160"/>
      <c r="T271" s="161"/>
      <c r="AT271" s="156" t="s">
        <v>148</v>
      </c>
      <c r="AU271" s="156" t="s">
        <v>146</v>
      </c>
      <c r="AV271" s="14" t="s">
        <v>79</v>
      </c>
      <c r="AW271" s="14" t="s">
        <v>31</v>
      </c>
      <c r="AX271" s="14" t="s">
        <v>69</v>
      </c>
      <c r="AY271" s="156" t="s">
        <v>136</v>
      </c>
    </row>
    <row r="272" spans="1:65" s="14" customFormat="1">
      <c r="B272" s="155"/>
      <c r="D272" s="149" t="s">
        <v>148</v>
      </c>
      <c r="E272" s="156" t="s">
        <v>3</v>
      </c>
      <c r="F272" s="157" t="s">
        <v>966</v>
      </c>
      <c r="H272" s="158">
        <v>-54.003999999999998</v>
      </c>
      <c r="L272" s="155"/>
      <c r="M272" s="159"/>
      <c r="N272" s="160"/>
      <c r="O272" s="160"/>
      <c r="P272" s="160"/>
      <c r="Q272" s="160"/>
      <c r="R272" s="160"/>
      <c r="S272" s="160"/>
      <c r="T272" s="161"/>
      <c r="AT272" s="156" t="s">
        <v>148</v>
      </c>
      <c r="AU272" s="156" t="s">
        <v>146</v>
      </c>
      <c r="AV272" s="14" t="s">
        <v>79</v>
      </c>
      <c r="AW272" s="14" t="s">
        <v>31</v>
      </c>
      <c r="AX272" s="14" t="s">
        <v>69</v>
      </c>
      <c r="AY272" s="156" t="s">
        <v>136</v>
      </c>
    </row>
    <row r="273" spans="1:65" s="14" customFormat="1">
      <c r="B273" s="155"/>
      <c r="D273" s="149" t="s">
        <v>148</v>
      </c>
      <c r="E273" s="156" t="s">
        <v>3</v>
      </c>
      <c r="F273" s="157" t="s">
        <v>967</v>
      </c>
      <c r="H273" s="158">
        <v>-2.2130000000000001</v>
      </c>
      <c r="L273" s="155"/>
      <c r="M273" s="159"/>
      <c r="N273" s="160"/>
      <c r="O273" s="160"/>
      <c r="P273" s="160"/>
      <c r="Q273" s="160"/>
      <c r="R273" s="160"/>
      <c r="S273" s="160"/>
      <c r="T273" s="161"/>
      <c r="AT273" s="156" t="s">
        <v>148</v>
      </c>
      <c r="AU273" s="156" t="s">
        <v>146</v>
      </c>
      <c r="AV273" s="14" t="s">
        <v>79</v>
      </c>
      <c r="AW273" s="14" t="s">
        <v>31</v>
      </c>
      <c r="AX273" s="14" t="s">
        <v>69</v>
      </c>
      <c r="AY273" s="156" t="s">
        <v>136</v>
      </c>
    </row>
    <row r="274" spans="1:65" s="15" customFormat="1">
      <c r="B274" s="162"/>
      <c r="D274" s="149" t="s">
        <v>148</v>
      </c>
      <c r="E274" s="163" t="s">
        <v>3</v>
      </c>
      <c r="F274" s="164" t="s">
        <v>151</v>
      </c>
      <c r="H274" s="165">
        <v>117.96000000000004</v>
      </c>
      <c r="L274" s="162"/>
      <c r="M274" s="166"/>
      <c r="N274" s="167"/>
      <c r="O274" s="167"/>
      <c r="P274" s="167"/>
      <c r="Q274" s="167"/>
      <c r="R274" s="167"/>
      <c r="S274" s="167"/>
      <c r="T274" s="168"/>
      <c r="AT274" s="163" t="s">
        <v>148</v>
      </c>
      <c r="AU274" s="163" t="s">
        <v>146</v>
      </c>
      <c r="AV274" s="15" t="s">
        <v>145</v>
      </c>
      <c r="AW274" s="15" t="s">
        <v>31</v>
      </c>
      <c r="AX274" s="15" t="s">
        <v>77</v>
      </c>
      <c r="AY274" s="163" t="s">
        <v>136</v>
      </c>
    </row>
    <row r="275" spans="1:65" s="2" customFormat="1" ht="62.65" customHeight="1">
      <c r="A275" s="30"/>
      <c r="B275" s="135"/>
      <c r="C275" s="136" t="s">
        <v>355</v>
      </c>
      <c r="D275" s="136" t="s">
        <v>140</v>
      </c>
      <c r="E275" s="137" t="s">
        <v>312</v>
      </c>
      <c r="F275" s="138" t="s">
        <v>313</v>
      </c>
      <c r="G275" s="139" t="s">
        <v>183</v>
      </c>
      <c r="H275" s="140">
        <v>54.003999999999998</v>
      </c>
      <c r="I275" s="141"/>
      <c r="J275" s="141">
        <f>ROUND(I275*H275,2)</f>
        <v>0</v>
      </c>
      <c r="K275" s="138" t="s">
        <v>144</v>
      </c>
      <c r="L275" s="31"/>
      <c r="M275" s="142" t="s">
        <v>3</v>
      </c>
      <c r="N275" s="143" t="s">
        <v>40</v>
      </c>
      <c r="O275" s="144">
        <v>1.7889999999999999</v>
      </c>
      <c r="P275" s="144">
        <f>O275*H275</f>
        <v>96.613155999999989</v>
      </c>
      <c r="Q275" s="144">
        <v>0</v>
      </c>
      <c r="R275" s="144">
        <f>Q275*H275</f>
        <v>0</v>
      </c>
      <c r="S275" s="144">
        <v>0</v>
      </c>
      <c r="T275" s="145">
        <f>S275*H275</f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46" t="s">
        <v>145</v>
      </c>
      <c r="AT275" s="146" t="s">
        <v>140</v>
      </c>
      <c r="AU275" s="146" t="s">
        <v>146</v>
      </c>
      <c r="AY275" s="18" t="s">
        <v>136</v>
      </c>
      <c r="BE275" s="147">
        <f>IF(N275="základní",J275,0)</f>
        <v>0</v>
      </c>
      <c r="BF275" s="147">
        <f>IF(N275="snížená",J275,0)</f>
        <v>0</v>
      </c>
      <c r="BG275" s="147">
        <f>IF(N275="zákl. přenesená",J275,0)</f>
        <v>0</v>
      </c>
      <c r="BH275" s="147">
        <f>IF(N275="sníž. přenesená",J275,0)</f>
        <v>0</v>
      </c>
      <c r="BI275" s="147">
        <f>IF(N275="nulová",J275,0)</f>
        <v>0</v>
      </c>
      <c r="BJ275" s="18" t="s">
        <v>77</v>
      </c>
      <c r="BK275" s="147">
        <f>ROUND(I275*H275,2)</f>
        <v>0</v>
      </c>
      <c r="BL275" s="18" t="s">
        <v>145</v>
      </c>
      <c r="BM275" s="146" t="s">
        <v>314</v>
      </c>
    </row>
    <row r="276" spans="1:65" s="14" customFormat="1">
      <c r="B276" s="155"/>
      <c r="D276" s="149" t="s">
        <v>148</v>
      </c>
      <c r="E276" s="156" t="s">
        <v>3</v>
      </c>
      <c r="F276" s="157" t="s">
        <v>968</v>
      </c>
      <c r="H276" s="158">
        <v>56.216999999999999</v>
      </c>
      <c r="L276" s="155"/>
      <c r="M276" s="159"/>
      <c r="N276" s="160"/>
      <c r="O276" s="160"/>
      <c r="P276" s="160"/>
      <c r="Q276" s="160"/>
      <c r="R276" s="160"/>
      <c r="S276" s="160"/>
      <c r="T276" s="161"/>
      <c r="AT276" s="156" t="s">
        <v>148</v>
      </c>
      <c r="AU276" s="156" t="s">
        <v>146</v>
      </c>
      <c r="AV276" s="14" t="s">
        <v>79</v>
      </c>
      <c r="AW276" s="14" t="s">
        <v>31</v>
      </c>
      <c r="AX276" s="14" t="s">
        <v>69</v>
      </c>
      <c r="AY276" s="156" t="s">
        <v>136</v>
      </c>
    </row>
    <row r="277" spans="1:65" s="14" customFormat="1">
      <c r="B277" s="155"/>
      <c r="D277" s="149" t="s">
        <v>148</v>
      </c>
      <c r="E277" s="156" t="s">
        <v>3</v>
      </c>
      <c r="F277" s="157" t="s">
        <v>969</v>
      </c>
      <c r="H277" s="158">
        <v>-2.2130000000000001</v>
      </c>
      <c r="L277" s="155"/>
      <c r="M277" s="159"/>
      <c r="N277" s="160"/>
      <c r="O277" s="160"/>
      <c r="P277" s="160"/>
      <c r="Q277" s="160"/>
      <c r="R277" s="160"/>
      <c r="S277" s="160"/>
      <c r="T277" s="161"/>
      <c r="AT277" s="156" t="s">
        <v>148</v>
      </c>
      <c r="AU277" s="156" t="s">
        <v>146</v>
      </c>
      <c r="AV277" s="14" t="s">
        <v>79</v>
      </c>
      <c r="AW277" s="14" t="s">
        <v>31</v>
      </c>
      <c r="AX277" s="14" t="s">
        <v>69</v>
      </c>
      <c r="AY277" s="156" t="s">
        <v>136</v>
      </c>
    </row>
    <row r="278" spans="1:65" s="15" customFormat="1">
      <c r="B278" s="162"/>
      <c r="D278" s="149" t="s">
        <v>148</v>
      </c>
      <c r="E278" s="163" t="s">
        <v>3</v>
      </c>
      <c r="F278" s="164" t="s">
        <v>151</v>
      </c>
      <c r="H278" s="165">
        <v>54.003999999999998</v>
      </c>
      <c r="L278" s="162"/>
      <c r="M278" s="166"/>
      <c r="N278" s="167"/>
      <c r="O278" s="167"/>
      <c r="P278" s="167"/>
      <c r="Q278" s="167"/>
      <c r="R278" s="167"/>
      <c r="S278" s="167"/>
      <c r="T278" s="168"/>
      <c r="AT278" s="163" t="s">
        <v>148</v>
      </c>
      <c r="AU278" s="163" t="s">
        <v>146</v>
      </c>
      <c r="AV278" s="15" t="s">
        <v>145</v>
      </c>
      <c r="AW278" s="15" t="s">
        <v>31</v>
      </c>
      <c r="AX278" s="15" t="s">
        <v>77</v>
      </c>
      <c r="AY278" s="163" t="s">
        <v>136</v>
      </c>
    </row>
    <row r="279" spans="1:65" s="2" customFormat="1" ht="62.65" customHeight="1">
      <c r="A279" s="30"/>
      <c r="B279" s="135"/>
      <c r="C279" s="136" t="s">
        <v>363</v>
      </c>
      <c r="D279" s="136" t="s">
        <v>140</v>
      </c>
      <c r="E279" s="137" t="s">
        <v>317</v>
      </c>
      <c r="F279" s="138" t="s">
        <v>318</v>
      </c>
      <c r="G279" s="139" t="s">
        <v>183</v>
      </c>
      <c r="H279" s="140">
        <v>54.003999999999998</v>
      </c>
      <c r="I279" s="141"/>
      <c r="J279" s="141">
        <f>ROUND(I279*H279,2)</f>
        <v>0</v>
      </c>
      <c r="K279" s="138" t="s">
        <v>144</v>
      </c>
      <c r="L279" s="31"/>
      <c r="M279" s="142" t="s">
        <v>3</v>
      </c>
      <c r="N279" s="143" t="s">
        <v>40</v>
      </c>
      <c r="O279" s="144">
        <v>0.85199999999999998</v>
      </c>
      <c r="P279" s="144">
        <f>O279*H279</f>
        <v>46.011407999999996</v>
      </c>
      <c r="Q279" s="144">
        <v>0</v>
      </c>
      <c r="R279" s="144">
        <f>Q279*H279</f>
        <v>0</v>
      </c>
      <c r="S279" s="144">
        <v>0</v>
      </c>
      <c r="T279" s="145">
        <f>S279*H279</f>
        <v>0</v>
      </c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146" t="s">
        <v>145</v>
      </c>
      <c r="AT279" s="146" t="s">
        <v>140</v>
      </c>
      <c r="AU279" s="146" t="s">
        <v>146</v>
      </c>
      <c r="AY279" s="18" t="s">
        <v>136</v>
      </c>
      <c r="BE279" s="147">
        <f>IF(N279="základní",J279,0)</f>
        <v>0</v>
      </c>
      <c r="BF279" s="147">
        <f>IF(N279="snížená",J279,0)</f>
        <v>0</v>
      </c>
      <c r="BG279" s="147">
        <f>IF(N279="zákl. přenesená",J279,0)</f>
        <v>0</v>
      </c>
      <c r="BH279" s="147">
        <f>IF(N279="sníž. přenesená",J279,0)</f>
        <v>0</v>
      </c>
      <c r="BI279" s="147">
        <f>IF(N279="nulová",J279,0)</f>
        <v>0</v>
      </c>
      <c r="BJ279" s="18" t="s">
        <v>77</v>
      </c>
      <c r="BK279" s="147">
        <f>ROUND(I279*H279,2)</f>
        <v>0</v>
      </c>
      <c r="BL279" s="18" t="s">
        <v>145</v>
      </c>
      <c r="BM279" s="146" t="s">
        <v>970</v>
      </c>
    </row>
    <row r="280" spans="1:65" s="14" customFormat="1">
      <c r="B280" s="155"/>
      <c r="D280" s="149" t="s">
        <v>148</v>
      </c>
      <c r="E280" s="156" t="s">
        <v>3</v>
      </c>
      <c r="F280" s="157" t="s">
        <v>968</v>
      </c>
      <c r="H280" s="158">
        <v>56.216999999999999</v>
      </c>
      <c r="L280" s="155"/>
      <c r="M280" s="159"/>
      <c r="N280" s="160"/>
      <c r="O280" s="160"/>
      <c r="P280" s="160"/>
      <c r="Q280" s="160"/>
      <c r="R280" s="160"/>
      <c r="S280" s="160"/>
      <c r="T280" s="161"/>
      <c r="AT280" s="156" t="s">
        <v>148</v>
      </c>
      <c r="AU280" s="156" t="s">
        <v>146</v>
      </c>
      <c r="AV280" s="14" t="s">
        <v>79</v>
      </c>
      <c r="AW280" s="14" t="s">
        <v>31</v>
      </c>
      <c r="AX280" s="14" t="s">
        <v>69</v>
      </c>
      <c r="AY280" s="156" t="s">
        <v>136</v>
      </c>
    </row>
    <row r="281" spans="1:65" s="14" customFormat="1">
      <c r="B281" s="155"/>
      <c r="D281" s="149" t="s">
        <v>148</v>
      </c>
      <c r="E281" s="156" t="s">
        <v>3</v>
      </c>
      <c r="F281" s="157" t="s">
        <v>969</v>
      </c>
      <c r="H281" s="158">
        <v>-2.2130000000000001</v>
      </c>
      <c r="L281" s="155"/>
      <c r="M281" s="159"/>
      <c r="N281" s="160"/>
      <c r="O281" s="160"/>
      <c r="P281" s="160"/>
      <c r="Q281" s="160"/>
      <c r="R281" s="160"/>
      <c r="S281" s="160"/>
      <c r="T281" s="161"/>
      <c r="AT281" s="156" t="s">
        <v>148</v>
      </c>
      <c r="AU281" s="156" t="s">
        <v>146</v>
      </c>
      <c r="AV281" s="14" t="s">
        <v>79</v>
      </c>
      <c r="AW281" s="14" t="s">
        <v>31</v>
      </c>
      <c r="AX281" s="14" t="s">
        <v>69</v>
      </c>
      <c r="AY281" s="156" t="s">
        <v>136</v>
      </c>
    </row>
    <row r="282" spans="1:65" s="15" customFormat="1">
      <c r="B282" s="162"/>
      <c r="D282" s="149" t="s">
        <v>148</v>
      </c>
      <c r="E282" s="163" t="s">
        <v>3</v>
      </c>
      <c r="F282" s="164" t="s">
        <v>151</v>
      </c>
      <c r="H282" s="165">
        <v>54.003999999999998</v>
      </c>
      <c r="L282" s="162"/>
      <c r="M282" s="166"/>
      <c r="N282" s="167"/>
      <c r="O282" s="167"/>
      <c r="P282" s="167"/>
      <c r="Q282" s="167"/>
      <c r="R282" s="167"/>
      <c r="S282" s="167"/>
      <c r="T282" s="168"/>
      <c r="AT282" s="163" t="s">
        <v>148</v>
      </c>
      <c r="AU282" s="163" t="s">
        <v>146</v>
      </c>
      <c r="AV282" s="15" t="s">
        <v>145</v>
      </c>
      <c r="AW282" s="15" t="s">
        <v>31</v>
      </c>
      <c r="AX282" s="15" t="s">
        <v>77</v>
      </c>
      <c r="AY282" s="163" t="s">
        <v>136</v>
      </c>
    </row>
    <row r="283" spans="1:65" s="12" customFormat="1" ht="20.85" customHeight="1">
      <c r="B283" s="123"/>
      <c r="D283" s="124" t="s">
        <v>68</v>
      </c>
      <c r="E283" s="133" t="s">
        <v>297</v>
      </c>
      <c r="F283" s="133" t="s">
        <v>321</v>
      </c>
      <c r="J283" s="134">
        <f>BK283</f>
        <v>0</v>
      </c>
      <c r="L283" s="123"/>
      <c r="M283" s="127"/>
      <c r="N283" s="128"/>
      <c r="O283" s="128"/>
      <c r="P283" s="129">
        <f>SUM(P284:P296)</f>
        <v>7.074044999999999</v>
      </c>
      <c r="Q283" s="128"/>
      <c r="R283" s="129">
        <f>SUM(R284:R296)</f>
        <v>3.1340000000000001E-3</v>
      </c>
      <c r="S283" s="128"/>
      <c r="T283" s="130">
        <f>SUM(T284:T296)</f>
        <v>0</v>
      </c>
      <c r="AR283" s="124" t="s">
        <v>77</v>
      </c>
      <c r="AT283" s="131" t="s">
        <v>68</v>
      </c>
      <c r="AU283" s="131" t="s">
        <v>79</v>
      </c>
      <c r="AY283" s="124" t="s">
        <v>136</v>
      </c>
      <c r="BK283" s="132">
        <f>SUM(BK284:BK296)</f>
        <v>0</v>
      </c>
    </row>
    <row r="284" spans="1:65" s="2" customFormat="1" ht="37.9" customHeight="1">
      <c r="A284" s="30"/>
      <c r="B284" s="135"/>
      <c r="C284" s="136" t="s">
        <v>371</v>
      </c>
      <c r="D284" s="136" t="s">
        <v>140</v>
      </c>
      <c r="E284" s="137" t="s">
        <v>971</v>
      </c>
      <c r="F284" s="138" t="s">
        <v>972</v>
      </c>
      <c r="G284" s="139" t="s">
        <v>175</v>
      </c>
      <c r="H284" s="140">
        <v>99.495000000000005</v>
      </c>
      <c r="I284" s="141"/>
      <c r="J284" s="141">
        <f>ROUND(I284*H284,2)</f>
        <v>0</v>
      </c>
      <c r="K284" s="138" t="s">
        <v>144</v>
      </c>
      <c r="L284" s="31"/>
      <c r="M284" s="142" t="s">
        <v>3</v>
      </c>
      <c r="N284" s="143" t="s">
        <v>40</v>
      </c>
      <c r="O284" s="144">
        <v>4.3999999999999997E-2</v>
      </c>
      <c r="P284" s="144">
        <f>O284*H284</f>
        <v>4.3777799999999996</v>
      </c>
      <c r="Q284" s="144">
        <v>0</v>
      </c>
      <c r="R284" s="144">
        <f>Q284*H284</f>
        <v>0</v>
      </c>
      <c r="S284" s="144">
        <v>0</v>
      </c>
      <c r="T284" s="145">
        <f>S284*H284</f>
        <v>0</v>
      </c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R284" s="146" t="s">
        <v>145</v>
      </c>
      <c r="AT284" s="146" t="s">
        <v>140</v>
      </c>
      <c r="AU284" s="146" t="s">
        <v>146</v>
      </c>
      <c r="AY284" s="18" t="s">
        <v>136</v>
      </c>
      <c r="BE284" s="147">
        <f>IF(N284="základní",J284,0)</f>
        <v>0</v>
      </c>
      <c r="BF284" s="147">
        <f>IF(N284="snížená",J284,0)</f>
        <v>0</v>
      </c>
      <c r="BG284" s="147">
        <f>IF(N284="zákl. přenesená",J284,0)</f>
        <v>0</v>
      </c>
      <c r="BH284" s="147">
        <f>IF(N284="sníž. přenesená",J284,0)</f>
        <v>0</v>
      </c>
      <c r="BI284" s="147">
        <f>IF(N284="nulová",J284,0)</f>
        <v>0</v>
      </c>
      <c r="BJ284" s="18" t="s">
        <v>77</v>
      </c>
      <c r="BK284" s="147">
        <f>ROUND(I284*H284,2)</f>
        <v>0</v>
      </c>
      <c r="BL284" s="18" t="s">
        <v>145</v>
      </c>
      <c r="BM284" s="146" t="s">
        <v>973</v>
      </c>
    </row>
    <row r="285" spans="1:65" s="14" customFormat="1">
      <c r="B285" s="155"/>
      <c r="D285" s="149" t="s">
        <v>148</v>
      </c>
      <c r="E285" s="156" t="s">
        <v>3</v>
      </c>
      <c r="F285" s="157" t="s">
        <v>899</v>
      </c>
      <c r="H285" s="158">
        <v>99.495000000000005</v>
      </c>
      <c r="L285" s="155"/>
      <c r="M285" s="159"/>
      <c r="N285" s="160"/>
      <c r="O285" s="160"/>
      <c r="P285" s="160"/>
      <c r="Q285" s="160"/>
      <c r="R285" s="160"/>
      <c r="S285" s="160"/>
      <c r="T285" s="161"/>
      <c r="AT285" s="156" t="s">
        <v>148</v>
      </c>
      <c r="AU285" s="156" t="s">
        <v>146</v>
      </c>
      <c r="AV285" s="14" t="s">
        <v>79</v>
      </c>
      <c r="AW285" s="14" t="s">
        <v>31</v>
      </c>
      <c r="AX285" s="14" t="s">
        <v>69</v>
      </c>
      <c r="AY285" s="156" t="s">
        <v>136</v>
      </c>
    </row>
    <row r="286" spans="1:65" s="15" customFormat="1">
      <c r="B286" s="162"/>
      <c r="D286" s="149" t="s">
        <v>148</v>
      </c>
      <c r="E286" s="163" t="s">
        <v>3</v>
      </c>
      <c r="F286" s="164" t="s">
        <v>151</v>
      </c>
      <c r="H286" s="165">
        <v>99.495000000000005</v>
      </c>
      <c r="L286" s="162"/>
      <c r="M286" s="166"/>
      <c r="N286" s="167"/>
      <c r="O286" s="167"/>
      <c r="P286" s="167"/>
      <c r="Q286" s="167"/>
      <c r="R286" s="167"/>
      <c r="S286" s="167"/>
      <c r="T286" s="168"/>
      <c r="AT286" s="163" t="s">
        <v>148</v>
      </c>
      <c r="AU286" s="163" t="s">
        <v>146</v>
      </c>
      <c r="AV286" s="15" t="s">
        <v>145</v>
      </c>
      <c r="AW286" s="15" t="s">
        <v>31</v>
      </c>
      <c r="AX286" s="15" t="s">
        <v>77</v>
      </c>
      <c r="AY286" s="163" t="s">
        <v>136</v>
      </c>
    </row>
    <row r="287" spans="1:65" s="2" customFormat="1" ht="37.9" customHeight="1">
      <c r="A287" s="30"/>
      <c r="B287" s="135"/>
      <c r="C287" s="136" t="s">
        <v>377</v>
      </c>
      <c r="D287" s="136" t="s">
        <v>140</v>
      </c>
      <c r="E287" s="137" t="s">
        <v>974</v>
      </c>
      <c r="F287" s="138" t="s">
        <v>975</v>
      </c>
      <c r="G287" s="139" t="s">
        <v>175</v>
      </c>
      <c r="H287" s="140">
        <v>99.495000000000005</v>
      </c>
      <c r="I287" s="141"/>
      <c r="J287" s="141">
        <f>ROUND(I287*H287,2)</f>
        <v>0</v>
      </c>
      <c r="K287" s="138" t="s">
        <v>144</v>
      </c>
      <c r="L287" s="31"/>
      <c r="M287" s="142" t="s">
        <v>3</v>
      </c>
      <c r="N287" s="143" t="s">
        <v>40</v>
      </c>
      <c r="O287" s="144">
        <v>7.0000000000000001E-3</v>
      </c>
      <c r="P287" s="144">
        <f>O287*H287</f>
        <v>0.696465</v>
      </c>
      <c r="Q287" s="144">
        <v>0</v>
      </c>
      <c r="R287" s="144">
        <f>Q287*H287</f>
        <v>0</v>
      </c>
      <c r="S287" s="144">
        <v>0</v>
      </c>
      <c r="T287" s="145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46" t="s">
        <v>145</v>
      </c>
      <c r="AT287" s="146" t="s">
        <v>140</v>
      </c>
      <c r="AU287" s="146" t="s">
        <v>146</v>
      </c>
      <c r="AY287" s="18" t="s">
        <v>136</v>
      </c>
      <c r="BE287" s="147">
        <f>IF(N287="základní",J287,0)</f>
        <v>0</v>
      </c>
      <c r="BF287" s="147">
        <f>IF(N287="snížená",J287,0)</f>
        <v>0</v>
      </c>
      <c r="BG287" s="147">
        <f>IF(N287="zákl. přenesená",J287,0)</f>
        <v>0</v>
      </c>
      <c r="BH287" s="147">
        <f>IF(N287="sníž. přenesená",J287,0)</f>
        <v>0</v>
      </c>
      <c r="BI287" s="147">
        <f>IF(N287="nulová",J287,0)</f>
        <v>0</v>
      </c>
      <c r="BJ287" s="18" t="s">
        <v>77</v>
      </c>
      <c r="BK287" s="147">
        <f>ROUND(I287*H287,2)</f>
        <v>0</v>
      </c>
      <c r="BL287" s="18" t="s">
        <v>145</v>
      </c>
      <c r="BM287" s="146" t="s">
        <v>976</v>
      </c>
    </row>
    <row r="288" spans="1:65" s="14" customFormat="1">
      <c r="B288" s="155"/>
      <c r="D288" s="149" t="s">
        <v>148</v>
      </c>
      <c r="E288" s="156" t="s">
        <v>3</v>
      </c>
      <c r="F288" s="157" t="s">
        <v>977</v>
      </c>
      <c r="H288" s="158">
        <v>99.495000000000005</v>
      </c>
      <c r="L288" s="155"/>
      <c r="M288" s="159"/>
      <c r="N288" s="160"/>
      <c r="O288" s="160"/>
      <c r="P288" s="160"/>
      <c r="Q288" s="160"/>
      <c r="R288" s="160"/>
      <c r="S288" s="160"/>
      <c r="T288" s="161"/>
      <c r="AT288" s="156" t="s">
        <v>148</v>
      </c>
      <c r="AU288" s="156" t="s">
        <v>146</v>
      </c>
      <c r="AV288" s="14" t="s">
        <v>79</v>
      </c>
      <c r="AW288" s="14" t="s">
        <v>31</v>
      </c>
      <c r="AX288" s="14" t="s">
        <v>69</v>
      </c>
      <c r="AY288" s="156" t="s">
        <v>136</v>
      </c>
    </row>
    <row r="289" spans="1:65" s="15" customFormat="1">
      <c r="B289" s="162"/>
      <c r="D289" s="149" t="s">
        <v>148</v>
      </c>
      <c r="E289" s="163" t="s">
        <v>3</v>
      </c>
      <c r="F289" s="164" t="s">
        <v>151</v>
      </c>
      <c r="H289" s="165">
        <v>99.495000000000005</v>
      </c>
      <c r="L289" s="162"/>
      <c r="M289" s="166"/>
      <c r="N289" s="167"/>
      <c r="O289" s="167"/>
      <c r="P289" s="167"/>
      <c r="Q289" s="167"/>
      <c r="R289" s="167"/>
      <c r="S289" s="167"/>
      <c r="T289" s="168"/>
      <c r="AT289" s="163" t="s">
        <v>148</v>
      </c>
      <c r="AU289" s="163" t="s">
        <v>146</v>
      </c>
      <c r="AV289" s="15" t="s">
        <v>145</v>
      </c>
      <c r="AW289" s="15" t="s">
        <v>31</v>
      </c>
      <c r="AX289" s="15" t="s">
        <v>77</v>
      </c>
      <c r="AY289" s="163" t="s">
        <v>136</v>
      </c>
    </row>
    <row r="290" spans="1:65" s="2" customFormat="1" ht="14.45" customHeight="1">
      <c r="A290" s="30"/>
      <c r="B290" s="135"/>
      <c r="C290" s="176" t="s">
        <v>383</v>
      </c>
      <c r="D290" s="176" t="s">
        <v>394</v>
      </c>
      <c r="E290" s="177" t="s">
        <v>978</v>
      </c>
      <c r="F290" s="178" t="s">
        <v>979</v>
      </c>
      <c r="G290" s="179" t="s">
        <v>980</v>
      </c>
      <c r="H290" s="180">
        <v>3.1339999999999999</v>
      </c>
      <c r="I290" s="181"/>
      <c r="J290" s="181">
        <f>ROUND(I290*H290,2)</f>
        <v>0</v>
      </c>
      <c r="K290" s="178" t="s">
        <v>144</v>
      </c>
      <c r="L290" s="182"/>
      <c r="M290" s="183" t="s">
        <v>3</v>
      </c>
      <c r="N290" s="184" t="s">
        <v>40</v>
      </c>
      <c r="O290" s="144">
        <v>0</v>
      </c>
      <c r="P290" s="144">
        <f>O290*H290</f>
        <v>0</v>
      </c>
      <c r="Q290" s="144">
        <v>1E-3</v>
      </c>
      <c r="R290" s="144">
        <f>Q290*H290</f>
        <v>3.1340000000000001E-3</v>
      </c>
      <c r="S290" s="144">
        <v>0</v>
      </c>
      <c r="T290" s="145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46" t="s">
        <v>197</v>
      </c>
      <c r="AT290" s="146" t="s">
        <v>394</v>
      </c>
      <c r="AU290" s="146" t="s">
        <v>146</v>
      </c>
      <c r="AY290" s="18" t="s">
        <v>136</v>
      </c>
      <c r="BE290" s="147">
        <f>IF(N290="základní",J290,0)</f>
        <v>0</v>
      </c>
      <c r="BF290" s="147">
        <f>IF(N290="snížená",J290,0)</f>
        <v>0</v>
      </c>
      <c r="BG290" s="147">
        <f>IF(N290="zákl. přenesená",J290,0)</f>
        <v>0</v>
      </c>
      <c r="BH290" s="147">
        <f>IF(N290="sníž. přenesená",J290,0)</f>
        <v>0</v>
      </c>
      <c r="BI290" s="147">
        <f>IF(N290="nulová",J290,0)</f>
        <v>0</v>
      </c>
      <c r="BJ290" s="18" t="s">
        <v>77</v>
      </c>
      <c r="BK290" s="147">
        <f>ROUND(I290*H290,2)</f>
        <v>0</v>
      </c>
      <c r="BL290" s="18" t="s">
        <v>145</v>
      </c>
      <c r="BM290" s="146" t="s">
        <v>981</v>
      </c>
    </row>
    <row r="291" spans="1:65" s="14" customFormat="1">
      <c r="B291" s="155"/>
      <c r="D291" s="149" t="s">
        <v>148</v>
      </c>
      <c r="E291" s="156" t="s">
        <v>3</v>
      </c>
      <c r="F291" s="157" t="s">
        <v>982</v>
      </c>
      <c r="H291" s="158">
        <v>3.1339999999999999</v>
      </c>
      <c r="L291" s="155"/>
      <c r="M291" s="159"/>
      <c r="N291" s="160"/>
      <c r="O291" s="160"/>
      <c r="P291" s="160"/>
      <c r="Q291" s="160"/>
      <c r="R291" s="160"/>
      <c r="S291" s="160"/>
      <c r="T291" s="161"/>
      <c r="AT291" s="156" t="s">
        <v>148</v>
      </c>
      <c r="AU291" s="156" t="s">
        <v>146</v>
      </c>
      <c r="AV291" s="14" t="s">
        <v>79</v>
      </c>
      <c r="AW291" s="14" t="s">
        <v>31</v>
      </c>
      <c r="AX291" s="14" t="s">
        <v>69</v>
      </c>
      <c r="AY291" s="156" t="s">
        <v>136</v>
      </c>
    </row>
    <row r="292" spans="1:65" s="15" customFormat="1">
      <c r="B292" s="162"/>
      <c r="D292" s="149" t="s">
        <v>148</v>
      </c>
      <c r="E292" s="163" t="s">
        <v>3</v>
      </c>
      <c r="F292" s="164" t="s">
        <v>151</v>
      </c>
      <c r="H292" s="165">
        <v>3.1339999999999999</v>
      </c>
      <c r="L292" s="162"/>
      <c r="M292" s="166"/>
      <c r="N292" s="167"/>
      <c r="O292" s="167"/>
      <c r="P292" s="167"/>
      <c r="Q292" s="167"/>
      <c r="R292" s="167"/>
      <c r="S292" s="167"/>
      <c r="T292" s="168"/>
      <c r="AT292" s="163" t="s">
        <v>148</v>
      </c>
      <c r="AU292" s="163" t="s">
        <v>146</v>
      </c>
      <c r="AV292" s="15" t="s">
        <v>145</v>
      </c>
      <c r="AW292" s="15" t="s">
        <v>31</v>
      </c>
      <c r="AX292" s="15" t="s">
        <v>77</v>
      </c>
      <c r="AY292" s="163" t="s">
        <v>136</v>
      </c>
    </row>
    <row r="293" spans="1:65" s="2" customFormat="1" ht="24.2" customHeight="1">
      <c r="A293" s="30"/>
      <c r="B293" s="135"/>
      <c r="C293" s="136" t="s">
        <v>388</v>
      </c>
      <c r="D293" s="136" t="s">
        <v>140</v>
      </c>
      <c r="E293" s="137" t="s">
        <v>327</v>
      </c>
      <c r="F293" s="138" t="s">
        <v>328</v>
      </c>
      <c r="G293" s="139" t="s">
        <v>175</v>
      </c>
      <c r="H293" s="140">
        <v>111.1</v>
      </c>
      <c r="I293" s="141"/>
      <c r="J293" s="141">
        <f>ROUND(I293*H293,2)</f>
        <v>0</v>
      </c>
      <c r="K293" s="138" t="s">
        <v>3</v>
      </c>
      <c r="L293" s="31"/>
      <c r="M293" s="142" t="s">
        <v>3</v>
      </c>
      <c r="N293" s="143" t="s">
        <v>40</v>
      </c>
      <c r="O293" s="144">
        <v>1.7999999999999999E-2</v>
      </c>
      <c r="P293" s="144">
        <f>O293*H293</f>
        <v>1.9997999999999998</v>
      </c>
      <c r="Q293" s="144">
        <v>0</v>
      </c>
      <c r="R293" s="144">
        <f>Q293*H293</f>
        <v>0</v>
      </c>
      <c r="S293" s="144">
        <v>0</v>
      </c>
      <c r="T293" s="145">
        <f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46" t="s">
        <v>145</v>
      </c>
      <c r="AT293" s="146" t="s">
        <v>140</v>
      </c>
      <c r="AU293" s="146" t="s">
        <v>146</v>
      </c>
      <c r="AY293" s="18" t="s">
        <v>136</v>
      </c>
      <c r="BE293" s="147">
        <f>IF(N293="základní",J293,0)</f>
        <v>0</v>
      </c>
      <c r="BF293" s="147">
        <f>IF(N293="snížená",J293,0)</f>
        <v>0</v>
      </c>
      <c r="BG293" s="147">
        <f>IF(N293="zákl. přenesená",J293,0)</f>
        <v>0</v>
      </c>
      <c r="BH293" s="147">
        <f>IF(N293="sníž. přenesená",J293,0)</f>
        <v>0</v>
      </c>
      <c r="BI293" s="147">
        <f>IF(N293="nulová",J293,0)</f>
        <v>0</v>
      </c>
      <c r="BJ293" s="18" t="s">
        <v>77</v>
      </c>
      <c r="BK293" s="147">
        <f>ROUND(I293*H293,2)</f>
        <v>0</v>
      </c>
      <c r="BL293" s="18" t="s">
        <v>145</v>
      </c>
      <c r="BM293" s="146" t="s">
        <v>329</v>
      </c>
    </row>
    <row r="294" spans="1:65" s="13" customFormat="1">
      <c r="B294" s="148"/>
      <c r="D294" s="149" t="s">
        <v>148</v>
      </c>
      <c r="E294" s="150" t="s">
        <v>3</v>
      </c>
      <c r="F294" s="151" t="s">
        <v>161</v>
      </c>
      <c r="H294" s="150" t="s">
        <v>3</v>
      </c>
      <c r="L294" s="148"/>
      <c r="M294" s="152"/>
      <c r="N294" s="153"/>
      <c r="O294" s="153"/>
      <c r="P294" s="153"/>
      <c r="Q294" s="153"/>
      <c r="R294" s="153"/>
      <c r="S294" s="153"/>
      <c r="T294" s="154"/>
      <c r="AT294" s="150" t="s">
        <v>148</v>
      </c>
      <c r="AU294" s="150" t="s">
        <v>146</v>
      </c>
      <c r="AV294" s="13" t="s">
        <v>77</v>
      </c>
      <c r="AW294" s="13" t="s">
        <v>31</v>
      </c>
      <c r="AX294" s="13" t="s">
        <v>69</v>
      </c>
      <c r="AY294" s="150" t="s">
        <v>136</v>
      </c>
    </row>
    <row r="295" spans="1:65" s="14" customFormat="1">
      <c r="B295" s="155"/>
      <c r="D295" s="149" t="s">
        <v>148</v>
      </c>
      <c r="E295" s="156" t="s">
        <v>3</v>
      </c>
      <c r="F295" s="157" t="s">
        <v>983</v>
      </c>
      <c r="H295" s="158">
        <v>111.1</v>
      </c>
      <c r="L295" s="155"/>
      <c r="M295" s="159"/>
      <c r="N295" s="160"/>
      <c r="O295" s="160"/>
      <c r="P295" s="160"/>
      <c r="Q295" s="160"/>
      <c r="R295" s="160"/>
      <c r="S295" s="160"/>
      <c r="T295" s="161"/>
      <c r="AT295" s="156" t="s">
        <v>148</v>
      </c>
      <c r="AU295" s="156" t="s">
        <v>146</v>
      </c>
      <c r="AV295" s="14" t="s">
        <v>79</v>
      </c>
      <c r="AW295" s="14" t="s">
        <v>31</v>
      </c>
      <c r="AX295" s="14" t="s">
        <v>69</v>
      </c>
      <c r="AY295" s="156" t="s">
        <v>136</v>
      </c>
    </row>
    <row r="296" spans="1:65" s="15" customFormat="1">
      <c r="B296" s="162"/>
      <c r="D296" s="149" t="s">
        <v>148</v>
      </c>
      <c r="E296" s="163" t="s">
        <v>3</v>
      </c>
      <c r="F296" s="164" t="s">
        <v>151</v>
      </c>
      <c r="H296" s="165">
        <v>111.1</v>
      </c>
      <c r="L296" s="162"/>
      <c r="M296" s="166"/>
      <c r="N296" s="167"/>
      <c r="O296" s="167"/>
      <c r="P296" s="167"/>
      <c r="Q296" s="167"/>
      <c r="R296" s="167"/>
      <c r="S296" s="167"/>
      <c r="T296" s="168"/>
      <c r="AT296" s="163" t="s">
        <v>148</v>
      </c>
      <c r="AU296" s="163" t="s">
        <v>146</v>
      </c>
      <c r="AV296" s="15" t="s">
        <v>145</v>
      </c>
      <c r="AW296" s="15" t="s">
        <v>31</v>
      </c>
      <c r="AX296" s="15" t="s">
        <v>77</v>
      </c>
      <c r="AY296" s="163" t="s">
        <v>136</v>
      </c>
    </row>
    <row r="297" spans="1:65" s="12" customFormat="1" ht="22.9" customHeight="1">
      <c r="B297" s="123"/>
      <c r="D297" s="124" t="s">
        <v>68</v>
      </c>
      <c r="E297" s="133" t="s">
        <v>79</v>
      </c>
      <c r="F297" s="133" t="s">
        <v>331</v>
      </c>
      <c r="J297" s="134">
        <f>BK297</f>
        <v>0</v>
      </c>
      <c r="L297" s="123"/>
      <c r="M297" s="127"/>
      <c r="N297" s="128"/>
      <c r="O297" s="128"/>
      <c r="P297" s="129">
        <f>P298</f>
        <v>2.5043199999999999</v>
      </c>
      <c r="Q297" s="128"/>
      <c r="R297" s="129">
        <f>R298</f>
        <v>2.9007871999999995</v>
      </c>
      <c r="S297" s="128"/>
      <c r="T297" s="130">
        <f>T298</f>
        <v>0</v>
      </c>
      <c r="AR297" s="124" t="s">
        <v>77</v>
      </c>
      <c r="AT297" s="131" t="s">
        <v>68</v>
      </c>
      <c r="AU297" s="131" t="s">
        <v>77</v>
      </c>
      <c r="AY297" s="124" t="s">
        <v>136</v>
      </c>
      <c r="BK297" s="132">
        <f>BK298</f>
        <v>0</v>
      </c>
    </row>
    <row r="298" spans="1:65" s="12" customFormat="1" ht="20.85" customHeight="1">
      <c r="B298" s="123"/>
      <c r="D298" s="124" t="s">
        <v>68</v>
      </c>
      <c r="E298" s="133" t="s">
        <v>332</v>
      </c>
      <c r="F298" s="133" t="s">
        <v>333</v>
      </c>
      <c r="J298" s="134">
        <f>BK298</f>
        <v>0</v>
      </c>
      <c r="L298" s="123"/>
      <c r="M298" s="127"/>
      <c r="N298" s="128"/>
      <c r="O298" s="128"/>
      <c r="P298" s="129">
        <f>SUM(P299:P309)</f>
        <v>2.5043199999999999</v>
      </c>
      <c r="Q298" s="128"/>
      <c r="R298" s="129">
        <f>SUM(R299:R309)</f>
        <v>2.9007871999999995</v>
      </c>
      <c r="S298" s="128"/>
      <c r="T298" s="130">
        <f>SUM(T299:T309)</f>
        <v>0</v>
      </c>
      <c r="AR298" s="124" t="s">
        <v>77</v>
      </c>
      <c r="AT298" s="131" t="s">
        <v>68</v>
      </c>
      <c r="AU298" s="131" t="s">
        <v>79</v>
      </c>
      <c r="AY298" s="124" t="s">
        <v>136</v>
      </c>
      <c r="BK298" s="132">
        <f>SUM(BK299:BK309)</f>
        <v>0</v>
      </c>
    </row>
    <row r="299" spans="1:65" s="2" customFormat="1" ht="24.2" customHeight="1">
      <c r="A299" s="30"/>
      <c r="B299" s="135"/>
      <c r="C299" s="136" t="s">
        <v>393</v>
      </c>
      <c r="D299" s="136" t="s">
        <v>140</v>
      </c>
      <c r="E299" s="137" t="s">
        <v>335</v>
      </c>
      <c r="F299" s="138" t="s">
        <v>336</v>
      </c>
      <c r="G299" s="139" t="s">
        <v>183</v>
      </c>
      <c r="H299" s="140">
        <v>1.28</v>
      </c>
      <c r="I299" s="141"/>
      <c r="J299" s="141">
        <f>ROUND(I299*H299,2)</f>
        <v>0</v>
      </c>
      <c r="K299" s="138" t="s">
        <v>144</v>
      </c>
      <c r="L299" s="31"/>
      <c r="M299" s="142" t="s">
        <v>3</v>
      </c>
      <c r="N299" s="143" t="s">
        <v>40</v>
      </c>
      <c r="O299" s="144">
        <v>0.58399999999999996</v>
      </c>
      <c r="P299" s="144">
        <f>O299*H299</f>
        <v>0.74751999999999996</v>
      </c>
      <c r="Q299" s="144">
        <v>2.2563399999999998</v>
      </c>
      <c r="R299" s="144">
        <f>Q299*H299</f>
        <v>2.8881151999999997</v>
      </c>
      <c r="S299" s="144">
        <v>0</v>
      </c>
      <c r="T299" s="145">
        <f>S299*H299</f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46" t="s">
        <v>145</v>
      </c>
      <c r="AT299" s="146" t="s">
        <v>140</v>
      </c>
      <c r="AU299" s="146" t="s">
        <v>146</v>
      </c>
      <c r="AY299" s="18" t="s">
        <v>136</v>
      </c>
      <c r="BE299" s="147">
        <f>IF(N299="základní",J299,0)</f>
        <v>0</v>
      </c>
      <c r="BF299" s="147">
        <f>IF(N299="snížená",J299,0)</f>
        <v>0</v>
      </c>
      <c r="BG299" s="147">
        <f>IF(N299="zákl. přenesená",J299,0)</f>
        <v>0</v>
      </c>
      <c r="BH299" s="147">
        <f>IF(N299="sníž. přenesená",J299,0)</f>
        <v>0</v>
      </c>
      <c r="BI299" s="147">
        <f>IF(N299="nulová",J299,0)</f>
        <v>0</v>
      </c>
      <c r="BJ299" s="18" t="s">
        <v>77</v>
      </c>
      <c r="BK299" s="147">
        <f>ROUND(I299*H299,2)</f>
        <v>0</v>
      </c>
      <c r="BL299" s="18" t="s">
        <v>145</v>
      </c>
      <c r="BM299" s="146" t="s">
        <v>984</v>
      </c>
    </row>
    <row r="300" spans="1:65" s="13" customFormat="1">
      <c r="B300" s="148"/>
      <c r="D300" s="149" t="s">
        <v>148</v>
      </c>
      <c r="E300" s="150" t="s">
        <v>3</v>
      </c>
      <c r="F300" s="151" t="s">
        <v>902</v>
      </c>
      <c r="H300" s="150" t="s">
        <v>3</v>
      </c>
      <c r="L300" s="148"/>
      <c r="M300" s="152"/>
      <c r="N300" s="153"/>
      <c r="O300" s="153"/>
      <c r="P300" s="153"/>
      <c r="Q300" s="153"/>
      <c r="R300" s="153"/>
      <c r="S300" s="153"/>
      <c r="T300" s="154"/>
      <c r="AT300" s="150" t="s">
        <v>148</v>
      </c>
      <c r="AU300" s="150" t="s">
        <v>146</v>
      </c>
      <c r="AV300" s="13" t="s">
        <v>77</v>
      </c>
      <c r="AW300" s="13" t="s">
        <v>31</v>
      </c>
      <c r="AX300" s="13" t="s">
        <v>69</v>
      </c>
      <c r="AY300" s="150" t="s">
        <v>136</v>
      </c>
    </row>
    <row r="301" spans="1:65" s="14" customFormat="1">
      <c r="B301" s="155"/>
      <c r="D301" s="149" t="s">
        <v>148</v>
      </c>
      <c r="E301" s="156" t="s">
        <v>3</v>
      </c>
      <c r="F301" s="157" t="s">
        <v>903</v>
      </c>
      <c r="H301" s="158">
        <v>0.76800000000000002</v>
      </c>
      <c r="L301" s="155"/>
      <c r="M301" s="159"/>
      <c r="N301" s="160"/>
      <c r="O301" s="160"/>
      <c r="P301" s="160"/>
      <c r="Q301" s="160"/>
      <c r="R301" s="160"/>
      <c r="S301" s="160"/>
      <c r="T301" s="161"/>
      <c r="AT301" s="156" t="s">
        <v>148</v>
      </c>
      <c r="AU301" s="156" t="s">
        <v>146</v>
      </c>
      <c r="AV301" s="14" t="s">
        <v>79</v>
      </c>
      <c r="AW301" s="14" t="s">
        <v>31</v>
      </c>
      <c r="AX301" s="14" t="s">
        <v>69</v>
      </c>
      <c r="AY301" s="156" t="s">
        <v>136</v>
      </c>
    </row>
    <row r="302" spans="1:65" s="14" customFormat="1">
      <c r="B302" s="155"/>
      <c r="D302" s="149" t="s">
        <v>148</v>
      </c>
      <c r="E302" s="156" t="s">
        <v>3</v>
      </c>
      <c r="F302" s="157" t="s">
        <v>904</v>
      </c>
      <c r="H302" s="158">
        <v>0.51200000000000001</v>
      </c>
      <c r="L302" s="155"/>
      <c r="M302" s="159"/>
      <c r="N302" s="160"/>
      <c r="O302" s="160"/>
      <c r="P302" s="160"/>
      <c r="Q302" s="160"/>
      <c r="R302" s="160"/>
      <c r="S302" s="160"/>
      <c r="T302" s="161"/>
      <c r="AT302" s="156" t="s">
        <v>148</v>
      </c>
      <c r="AU302" s="156" t="s">
        <v>146</v>
      </c>
      <c r="AV302" s="14" t="s">
        <v>79</v>
      </c>
      <c r="AW302" s="14" t="s">
        <v>31</v>
      </c>
      <c r="AX302" s="14" t="s">
        <v>69</v>
      </c>
      <c r="AY302" s="156" t="s">
        <v>136</v>
      </c>
    </row>
    <row r="303" spans="1:65" s="15" customFormat="1">
      <c r="B303" s="162"/>
      <c r="D303" s="149" t="s">
        <v>148</v>
      </c>
      <c r="E303" s="163" t="s">
        <v>3</v>
      </c>
      <c r="F303" s="164" t="s">
        <v>151</v>
      </c>
      <c r="H303" s="165">
        <v>1.28</v>
      </c>
      <c r="L303" s="162"/>
      <c r="M303" s="166"/>
      <c r="N303" s="167"/>
      <c r="O303" s="167"/>
      <c r="P303" s="167"/>
      <c r="Q303" s="167"/>
      <c r="R303" s="167"/>
      <c r="S303" s="167"/>
      <c r="T303" s="168"/>
      <c r="AT303" s="163" t="s">
        <v>148</v>
      </c>
      <c r="AU303" s="163" t="s">
        <v>146</v>
      </c>
      <c r="AV303" s="15" t="s">
        <v>145</v>
      </c>
      <c r="AW303" s="15" t="s">
        <v>31</v>
      </c>
      <c r="AX303" s="15" t="s">
        <v>77</v>
      </c>
      <c r="AY303" s="163" t="s">
        <v>136</v>
      </c>
    </row>
    <row r="304" spans="1:65" s="2" customFormat="1" ht="14.45" customHeight="1">
      <c r="A304" s="30"/>
      <c r="B304" s="135"/>
      <c r="C304" s="136" t="s">
        <v>400</v>
      </c>
      <c r="D304" s="136" t="s">
        <v>140</v>
      </c>
      <c r="E304" s="137" t="s">
        <v>339</v>
      </c>
      <c r="F304" s="138" t="s">
        <v>340</v>
      </c>
      <c r="G304" s="139" t="s">
        <v>175</v>
      </c>
      <c r="H304" s="140">
        <v>4.8</v>
      </c>
      <c r="I304" s="141"/>
      <c r="J304" s="141">
        <f>ROUND(I304*H304,2)</f>
        <v>0</v>
      </c>
      <c r="K304" s="138" t="s">
        <v>144</v>
      </c>
      <c r="L304" s="31"/>
      <c r="M304" s="142" t="s">
        <v>3</v>
      </c>
      <c r="N304" s="143" t="s">
        <v>40</v>
      </c>
      <c r="O304" s="144">
        <v>0.27400000000000002</v>
      </c>
      <c r="P304" s="144">
        <f>O304*H304</f>
        <v>1.3152000000000001</v>
      </c>
      <c r="Q304" s="144">
        <v>2.64E-3</v>
      </c>
      <c r="R304" s="144">
        <f>Q304*H304</f>
        <v>1.2671999999999999E-2</v>
      </c>
      <c r="S304" s="144">
        <v>0</v>
      </c>
      <c r="T304" s="145">
        <f>S304*H304</f>
        <v>0</v>
      </c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R304" s="146" t="s">
        <v>145</v>
      </c>
      <c r="AT304" s="146" t="s">
        <v>140</v>
      </c>
      <c r="AU304" s="146" t="s">
        <v>146</v>
      </c>
      <c r="AY304" s="18" t="s">
        <v>136</v>
      </c>
      <c r="BE304" s="147">
        <f>IF(N304="základní",J304,0)</f>
        <v>0</v>
      </c>
      <c r="BF304" s="147">
        <f>IF(N304="snížená",J304,0)</f>
        <v>0</v>
      </c>
      <c r="BG304" s="147">
        <f>IF(N304="zákl. přenesená",J304,0)</f>
        <v>0</v>
      </c>
      <c r="BH304" s="147">
        <f>IF(N304="sníž. přenesená",J304,0)</f>
        <v>0</v>
      </c>
      <c r="BI304" s="147">
        <f>IF(N304="nulová",J304,0)</f>
        <v>0</v>
      </c>
      <c r="BJ304" s="18" t="s">
        <v>77</v>
      </c>
      <c r="BK304" s="147">
        <f>ROUND(I304*H304,2)</f>
        <v>0</v>
      </c>
      <c r="BL304" s="18" t="s">
        <v>145</v>
      </c>
      <c r="BM304" s="146" t="s">
        <v>985</v>
      </c>
    </row>
    <row r="305" spans="1:65" s="14" customFormat="1">
      <c r="B305" s="155"/>
      <c r="D305" s="149" t="s">
        <v>148</v>
      </c>
      <c r="E305" s="156" t="s">
        <v>3</v>
      </c>
      <c r="F305" s="157" t="s">
        <v>986</v>
      </c>
      <c r="H305" s="158">
        <v>4.8</v>
      </c>
      <c r="L305" s="155"/>
      <c r="M305" s="159"/>
      <c r="N305" s="160"/>
      <c r="O305" s="160"/>
      <c r="P305" s="160"/>
      <c r="Q305" s="160"/>
      <c r="R305" s="160"/>
      <c r="S305" s="160"/>
      <c r="T305" s="161"/>
      <c r="AT305" s="156" t="s">
        <v>148</v>
      </c>
      <c r="AU305" s="156" t="s">
        <v>146</v>
      </c>
      <c r="AV305" s="14" t="s">
        <v>79</v>
      </c>
      <c r="AW305" s="14" t="s">
        <v>31</v>
      </c>
      <c r="AX305" s="14" t="s">
        <v>69</v>
      </c>
      <c r="AY305" s="156" t="s">
        <v>136</v>
      </c>
    </row>
    <row r="306" spans="1:65" s="15" customFormat="1">
      <c r="B306" s="162"/>
      <c r="D306" s="149" t="s">
        <v>148</v>
      </c>
      <c r="E306" s="163" t="s">
        <v>3</v>
      </c>
      <c r="F306" s="164" t="s">
        <v>151</v>
      </c>
      <c r="H306" s="165">
        <v>4.8</v>
      </c>
      <c r="L306" s="162"/>
      <c r="M306" s="166"/>
      <c r="N306" s="167"/>
      <c r="O306" s="167"/>
      <c r="P306" s="167"/>
      <c r="Q306" s="167"/>
      <c r="R306" s="167"/>
      <c r="S306" s="167"/>
      <c r="T306" s="168"/>
      <c r="AT306" s="163" t="s">
        <v>148</v>
      </c>
      <c r="AU306" s="163" t="s">
        <v>146</v>
      </c>
      <c r="AV306" s="15" t="s">
        <v>145</v>
      </c>
      <c r="AW306" s="15" t="s">
        <v>31</v>
      </c>
      <c r="AX306" s="15" t="s">
        <v>77</v>
      </c>
      <c r="AY306" s="163" t="s">
        <v>136</v>
      </c>
    </row>
    <row r="307" spans="1:65" s="2" customFormat="1" ht="14.45" customHeight="1">
      <c r="A307" s="30"/>
      <c r="B307" s="135"/>
      <c r="C307" s="136" t="s">
        <v>405</v>
      </c>
      <c r="D307" s="136" t="s">
        <v>140</v>
      </c>
      <c r="E307" s="137" t="s">
        <v>344</v>
      </c>
      <c r="F307" s="138" t="s">
        <v>345</v>
      </c>
      <c r="G307" s="139" t="s">
        <v>175</v>
      </c>
      <c r="H307" s="140">
        <v>4.8</v>
      </c>
      <c r="I307" s="141"/>
      <c r="J307" s="141">
        <f>ROUND(I307*H307,2)</f>
        <v>0</v>
      </c>
      <c r="K307" s="138" t="s">
        <v>144</v>
      </c>
      <c r="L307" s="31"/>
      <c r="M307" s="142" t="s">
        <v>3</v>
      </c>
      <c r="N307" s="143" t="s">
        <v>40</v>
      </c>
      <c r="O307" s="144">
        <v>9.1999999999999998E-2</v>
      </c>
      <c r="P307" s="144">
        <f>O307*H307</f>
        <v>0.44159999999999999</v>
      </c>
      <c r="Q307" s="144">
        <v>0</v>
      </c>
      <c r="R307" s="144">
        <f>Q307*H307</f>
        <v>0</v>
      </c>
      <c r="S307" s="144">
        <v>0</v>
      </c>
      <c r="T307" s="145">
        <f>S307*H307</f>
        <v>0</v>
      </c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R307" s="146" t="s">
        <v>145</v>
      </c>
      <c r="AT307" s="146" t="s">
        <v>140</v>
      </c>
      <c r="AU307" s="146" t="s">
        <v>146</v>
      </c>
      <c r="AY307" s="18" t="s">
        <v>136</v>
      </c>
      <c r="BE307" s="147">
        <f>IF(N307="základní",J307,0)</f>
        <v>0</v>
      </c>
      <c r="BF307" s="147">
        <f>IF(N307="snížená",J307,0)</f>
        <v>0</v>
      </c>
      <c r="BG307" s="147">
        <f>IF(N307="zákl. přenesená",J307,0)</f>
        <v>0</v>
      </c>
      <c r="BH307" s="147">
        <f>IF(N307="sníž. přenesená",J307,0)</f>
        <v>0</v>
      </c>
      <c r="BI307" s="147">
        <f>IF(N307="nulová",J307,0)</f>
        <v>0</v>
      </c>
      <c r="BJ307" s="18" t="s">
        <v>77</v>
      </c>
      <c r="BK307" s="147">
        <f>ROUND(I307*H307,2)</f>
        <v>0</v>
      </c>
      <c r="BL307" s="18" t="s">
        <v>145</v>
      </c>
      <c r="BM307" s="146" t="s">
        <v>987</v>
      </c>
    </row>
    <row r="308" spans="1:65" s="14" customFormat="1">
      <c r="B308" s="155"/>
      <c r="D308" s="149" t="s">
        <v>148</v>
      </c>
      <c r="E308" s="156" t="s">
        <v>3</v>
      </c>
      <c r="F308" s="157" t="s">
        <v>988</v>
      </c>
      <c r="H308" s="158">
        <v>4.8</v>
      </c>
      <c r="L308" s="155"/>
      <c r="M308" s="159"/>
      <c r="N308" s="160"/>
      <c r="O308" s="160"/>
      <c r="P308" s="160"/>
      <c r="Q308" s="160"/>
      <c r="R308" s="160"/>
      <c r="S308" s="160"/>
      <c r="T308" s="161"/>
      <c r="AT308" s="156" t="s">
        <v>148</v>
      </c>
      <c r="AU308" s="156" t="s">
        <v>146</v>
      </c>
      <c r="AV308" s="14" t="s">
        <v>79</v>
      </c>
      <c r="AW308" s="14" t="s">
        <v>31</v>
      </c>
      <c r="AX308" s="14" t="s">
        <v>69</v>
      </c>
      <c r="AY308" s="156" t="s">
        <v>136</v>
      </c>
    </row>
    <row r="309" spans="1:65" s="15" customFormat="1">
      <c r="B309" s="162"/>
      <c r="D309" s="149" t="s">
        <v>148</v>
      </c>
      <c r="E309" s="163" t="s">
        <v>3</v>
      </c>
      <c r="F309" s="164" t="s">
        <v>151</v>
      </c>
      <c r="H309" s="165">
        <v>4.8</v>
      </c>
      <c r="L309" s="162"/>
      <c r="M309" s="166"/>
      <c r="N309" s="167"/>
      <c r="O309" s="167"/>
      <c r="P309" s="167"/>
      <c r="Q309" s="167"/>
      <c r="R309" s="167"/>
      <c r="S309" s="167"/>
      <c r="T309" s="168"/>
      <c r="AT309" s="163" t="s">
        <v>148</v>
      </c>
      <c r="AU309" s="163" t="s">
        <v>146</v>
      </c>
      <c r="AV309" s="15" t="s">
        <v>145</v>
      </c>
      <c r="AW309" s="15" t="s">
        <v>31</v>
      </c>
      <c r="AX309" s="15" t="s">
        <v>77</v>
      </c>
      <c r="AY309" s="163" t="s">
        <v>136</v>
      </c>
    </row>
    <row r="310" spans="1:65" s="12" customFormat="1" ht="22.9" customHeight="1">
      <c r="B310" s="123"/>
      <c r="D310" s="124" t="s">
        <v>68</v>
      </c>
      <c r="E310" s="133" t="s">
        <v>146</v>
      </c>
      <c r="F310" s="133" t="s">
        <v>989</v>
      </c>
      <c r="J310" s="134">
        <f>BK310</f>
        <v>0</v>
      </c>
      <c r="L310" s="123"/>
      <c r="M310" s="127"/>
      <c r="N310" s="128"/>
      <c r="O310" s="128"/>
      <c r="P310" s="129">
        <f>P311</f>
        <v>7.6000000000000005</v>
      </c>
      <c r="Q310" s="128"/>
      <c r="R310" s="129">
        <f>R311</f>
        <v>1.8119999999999998</v>
      </c>
      <c r="S310" s="128"/>
      <c r="T310" s="130">
        <f>T311</f>
        <v>0</v>
      </c>
      <c r="AR310" s="124" t="s">
        <v>77</v>
      </c>
      <c r="AT310" s="131" t="s">
        <v>68</v>
      </c>
      <c r="AU310" s="131" t="s">
        <v>77</v>
      </c>
      <c r="AY310" s="124" t="s">
        <v>136</v>
      </c>
      <c r="BK310" s="132">
        <f>BK311</f>
        <v>0</v>
      </c>
    </row>
    <row r="311" spans="1:65" s="12" customFormat="1" ht="20.85" customHeight="1">
      <c r="B311" s="123"/>
      <c r="D311" s="124" t="s">
        <v>68</v>
      </c>
      <c r="E311" s="133" t="s">
        <v>415</v>
      </c>
      <c r="F311" s="133" t="s">
        <v>990</v>
      </c>
      <c r="J311" s="134">
        <f>BK311</f>
        <v>0</v>
      </c>
      <c r="L311" s="123"/>
      <c r="M311" s="127"/>
      <c r="N311" s="128"/>
      <c r="O311" s="128"/>
      <c r="P311" s="129">
        <f>SUM(P312:P337)</f>
        <v>7.6000000000000005</v>
      </c>
      <c r="Q311" s="128"/>
      <c r="R311" s="129">
        <f>SUM(R312:R337)</f>
        <v>1.8119999999999998</v>
      </c>
      <c r="S311" s="128"/>
      <c r="T311" s="130">
        <f>SUM(T312:T337)</f>
        <v>0</v>
      </c>
      <c r="AR311" s="124" t="s">
        <v>77</v>
      </c>
      <c r="AT311" s="131" t="s">
        <v>68</v>
      </c>
      <c r="AU311" s="131" t="s">
        <v>79</v>
      </c>
      <c r="AY311" s="124" t="s">
        <v>136</v>
      </c>
      <c r="BK311" s="132">
        <f>SUM(BK312:BK337)</f>
        <v>0</v>
      </c>
    </row>
    <row r="312" spans="1:65" s="2" customFormat="1" ht="37.9" customHeight="1">
      <c r="A312" s="30"/>
      <c r="B312" s="135"/>
      <c r="C312" s="136" t="s">
        <v>409</v>
      </c>
      <c r="D312" s="136" t="s">
        <v>140</v>
      </c>
      <c r="E312" s="137" t="s">
        <v>991</v>
      </c>
      <c r="F312" s="138" t="s">
        <v>992</v>
      </c>
      <c r="G312" s="139" t="s">
        <v>374</v>
      </c>
      <c r="H312" s="140">
        <v>10</v>
      </c>
      <c r="I312" s="141"/>
      <c r="J312" s="141">
        <f>ROUND(I312*H312,2)</f>
        <v>0</v>
      </c>
      <c r="K312" s="138" t="s">
        <v>144</v>
      </c>
      <c r="L312" s="31"/>
      <c r="M312" s="142" t="s">
        <v>3</v>
      </c>
      <c r="N312" s="143" t="s">
        <v>40</v>
      </c>
      <c r="O312" s="144">
        <v>0.34</v>
      </c>
      <c r="P312" s="144">
        <f>O312*H312</f>
        <v>3.4000000000000004</v>
      </c>
      <c r="Q312" s="144">
        <v>0.17488999999999999</v>
      </c>
      <c r="R312" s="144">
        <f>Q312*H312</f>
        <v>1.7488999999999999</v>
      </c>
      <c r="S312" s="144">
        <v>0</v>
      </c>
      <c r="T312" s="145">
        <f>S312*H312</f>
        <v>0</v>
      </c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R312" s="146" t="s">
        <v>145</v>
      </c>
      <c r="AT312" s="146" t="s">
        <v>140</v>
      </c>
      <c r="AU312" s="146" t="s">
        <v>146</v>
      </c>
      <c r="AY312" s="18" t="s">
        <v>136</v>
      </c>
      <c r="BE312" s="147">
        <f>IF(N312="základní",J312,0)</f>
        <v>0</v>
      </c>
      <c r="BF312" s="147">
        <f>IF(N312="snížená",J312,0)</f>
        <v>0</v>
      </c>
      <c r="BG312" s="147">
        <f>IF(N312="zákl. přenesená",J312,0)</f>
        <v>0</v>
      </c>
      <c r="BH312" s="147">
        <f>IF(N312="sníž. přenesená",J312,0)</f>
        <v>0</v>
      </c>
      <c r="BI312" s="147">
        <f>IF(N312="nulová",J312,0)</f>
        <v>0</v>
      </c>
      <c r="BJ312" s="18" t="s">
        <v>77</v>
      </c>
      <c r="BK312" s="147">
        <f>ROUND(I312*H312,2)</f>
        <v>0</v>
      </c>
      <c r="BL312" s="18" t="s">
        <v>145</v>
      </c>
      <c r="BM312" s="146" t="s">
        <v>993</v>
      </c>
    </row>
    <row r="313" spans="1:65" s="13" customFormat="1">
      <c r="B313" s="148"/>
      <c r="D313" s="149" t="s">
        <v>148</v>
      </c>
      <c r="E313" s="150" t="s">
        <v>3</v>
      </c>
      <c r="F313" s="151" t="s">
        <v>902</v>
      </c>
      <c r="H313" s="150" t="s">
        <v>3</v>
      </c>
      <c r="L313" s="148"/>
      <c r="M313" s="152"/>
      <c r="N313" s="153"/>
      <c r="O313" s="153"/>
      <c r="P313" s="153"/>
      <c r="Q313" s="153"/>
      <c r="R313" s="153"/>
      <c r="S313" s="153"/>
      <c r="T313" s="154"/>
      <c r="AT313" s="150" t="s">
        <v>148</v>
      </c>
      <c r="AU313" s="150" t="s">
        <v>146</v>
      </c>
      <c r="AV313" s="13" t="s">
        <v>77</v>
      </c>
      <c r="AW313" s="13" t="s">
        <v>31</v>
      </c>
      <c r="AX313" s="13" t="s">
        <v>69</v>
      </c>
      <c r="AY313" s="150" t="s">
        <v>136</v>
      </c>
    </row>
    <row r="314" spans="1:65" s="14" customFormat="1">
      <c r="B314" s="155"/>
      <c r="D314" s="149" t="s">
        <v>148</v>
      </c>
      <c r="E314" s="156" t="s">
        <v>3</v>
      </c>
      <c r="F314" s="157" t="s">
        <v>994</v>
      </c>
      <c r="H314" s="158">
        <v>6</v>
      </c>
      <c r="L314" s="155"/>
      <c r="M314" s="159"/>
      <c r="N314" s="160"/>
      <c r="O314" s="160"/>
      <c r="P314" s="160"/>
      <c r="Q314" s="160"/>
      <c r="R314" s="160"/>
      <c r="S314" s="160"/>
      <c r="T314" s="161"/>
      <c r="AT314" s="156" t="s">
        <v>148</v>
      </c>
      <c r="AU314" s="156" t="s">
        <v>146</v>
      </c>
      <c r="AV314" s="14" t="s">
        <v>79</v>
      </c>
      <c r="AW314" s="14" t="s">
        <v>31</v>
      </c>
      <c r="AX314" s="14" t="s">
        <v>69</v>
      </c>
      <c r="AY314" s="156" t="s">
        <v>136</v>
      </c>
    </row>
    <row r="315" spans="1:65" s="14" customFormat="1">
      <c r="B315" s="155"/>
      <c r="D315" s="149" t="s">
        <v>148</v>
      </c>
      <c r="E315" s="156" t="s">
        <v>3</v>
      </c>
      <c r="F315" s="157" t="s">
        <v>995</v>
      </c>
      <c r="H315" s="158">
        <v>4</v>
      </c>
      <c r="L315" s="155"/>
      <c r="M315" s="159"/>
      <c r="N315" s="160"/>
      <c r="O315" s="160"/>
      <c r="P315" s="160"/>
      <c r="Q315" s="160"/>
      <c r="R315" s="160"/>
      <c r="S315" s="160"/>
      <c r="T315" s="161"/>
      <c r="AT315" s="156" t="s">
        <v>148</v>
      </c>
      <c r="AU315" s="156" t="s">
        <v>146</v>
      </c>
      <c r="AV315" s="14" t="s">
        <v>79</v>
      </c>
      <c r="AW315" s="14" t="s">
        <v>31</v>
      </c>
      <c r="AX315" s="14" t="s">
        <v>69</v>
      </c>
      <c r="AY315" s="156" t="s">
        <v>136</v>
      </c>
    </row>
    <row r="316" spans="1:65" s="15" customFormat="1">
      <c r="B316" s="162"/>
      <c r="D316" s="149" t="s">
        <v>148</v>
      </c>
      <c r="E316" s="163" t="s">
        <v>3</v>
      </c>
      <c r="F316" s="164" t="s">
        <v>151</v>
      </c>
      <c r="H316" s="165">
        <v>10</v>
      </c>
      <c r="L316" s="162"/>
      <c r="M316" s="166"/>
      <c r="N316" s="167"/>
      <c r="O316" s="167"/>
      <c r="P316" s="167"/>
      <c r="Q316" s="167"/>
      <c r="R316" s="167"/>
      <c r="S316" s="167"/>
      <c r="T316" s="168"/>
      <c r="AT316" s="163" t="s">
        <v>148</v>
      </c>
      <c r="AU316" s="163" t="s">
        <v>146</v>
      </c>
      <c r="AV316" s="15" t="s">
        <v>145</v>
      </c>
      <c r="AW316" s="15" t="s">
        <v>31</v>
      </c>
      <c r="AX316" s="15" t="s">
        <v>77</v>
      </c>
      <c r="AY316" s="163" t="s">
        <v>136</v>
      </c>
    </row>
    <row r="317" spans="1:65" s="2" customFormat="1" ht="37.9" customHeight="1">
      <c r="A317" s="30"/>
      <c r="B317" s="135"/>
      <c r="C317" s="176" t="s">
        <v>415</v>
      </c>
      <c r="D317" s="176" t="s">
        <v>394</v>
      </c>
      <c r="E317" s="177" t="s">
        <v>996</v>
      </c>
      <c r="F317" s="178" t="s">
        <v>997</v>
      </c>
      <c r="G317" s="179" t="s">
        <v>374</v>
      </c>
      <c r="H317" s="180">
        <v>6</v>
      </c>
      <c r="I317" s="181"/>
      <c r="J317" s="181">
        <f>ROUND(I317*H317,2)</f>
        <v>0</v>
      </c>
      <c r="K317" s="178" t="s">
        <v>144</v>
      </c>
      <c r="L317" s="182"/>
      <c r="M317" s="183" t="s">
        <v>3</v>
      </c>
      <c r="N317" s="184" t="s">
        <v>40</v>
      </c>
      <c r="O317" s="144">
        <v>0</v>
      </c>
      <c r="P317" s="144">
        <f>O317*H317</f>
        <v>0</v>
      </c>
      <c r="Q317" s="144">
        <v>4.7999999999999996E-3</v>
      </c>
      <c r="R317" s="144">
        <f>Q317*H317</f>
        <v>2.8799999999999999E-2</v>
      </c>
      <c r="S317" s="144">
        <v>0</v>
      </c>
      <c r="T317" s="145">
        <f>S317*H317</f>
        <v>0</v>
      </c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R317" s="146" t="s">
        <v>197</v>
      </c>
      <c r="AT317" s="146" t="s">
        <v>394</v>
      </c>
      <c r="AU317" s="146" t="s">
        <v>146</v>
      </c>
      <c r="AY317" s="18" t="s">
        <v>136</v>
      </c>
      <c r="BE317" s="147">
        <f>IF(N317="základní",J317,0)</f>
        <v>0</v>
      </c>
      <c r="BF317" s="147">
        <f>IF(N317="snížená",J317,0)</f>
        <v>0</v>
      </c>
      <c r="BG317" s="147">
        <f>IF(N317="zákl. přenesená",J317,0)</f>
        <v>0</v>
      </c>
      <c r="BH317" s="147">
        <f>IF(N317="sníž. přenesená",J317,0)</f>
        <v>0</v>
      </c>
      <c r="BI317" s="147">
        <f>IF(N317="nulová",J317,0)</f>
        <v>0</v>
      </c>
      <c r="BJ317" s="18" t="s">
        <v>77</v>
      </c>
      <c r="BK317" s="147">
        <f>ROUND(I317*H317,2)</f>
        <v>0</v>
      </c>
      <c r="BL317" s="18" t="s">
        <v>145</v>
      </c>
      <c r="BM317" s="146" t="s">
        <v>998</v>
      </c>
    </row>
    <row r="318" spans="1:65" s="14" customFormat="1">
      <c r="B318" s="155"/>
      <c r="D318" s="149" t="s">
        <v>148</v>
      </c>
      <c r="E318" s="156" t="s">
        <v>3</v>
      </c>
      <c r="F318" s="157" t="s">
        <v>999</v>
      </c>
      <c r="H318" s="158">
        <v>6</v>
      </c>
      <c r="L318" s="155"/>
      <c r="M318" s="159"/>
      <c r="N318" s="160"/>
      <c r="O318" s="160"/>
      <c r="P318" s="160"/>
      <c r="Q318" s="160"/>
      <c r="R318" s="160"/>
      <c r="S318" s="160"/>
      <c r="T318" s="161"/>
      <c r="AT318" s="156" t="s">
        <v>148</v>
      </c>
      <c r="AU318" s="156" t="s">
        <v>146</v>
      </c>
      <c r="AV318" s="14" t="s">
        <v>79</v>
      </c>
      <c r="AW318" s="14" t="s">
        <v>31</v>
      </c>
      <c r="AX318" s="14" t="s">
        <v>69</v>
      </c>
      <c r="AY318" s="156" t="s">
        <v>136</v>
      </c>
    </row>
    <row r="319" spans="1:65" s="15" customFormat="1">
      <c r="B319" s="162"/>
      <c r="D319" s="149" t="s">
        <v>148</v>
      </c>
      <c r="E319" s="163" t="s">
        <v>3</v>
      </c>
      <c r="F319" s="164" t="s">
        <v>151</v>
      </c>
      <c r="H319" s="165">
        <v>6</v>
      </c>
      <c r="L319" s="162"/>
      <c r="M319" s="166"/>
      <c r="N319" s="167"/>
      <c r="O319" s="167"/>
      <c r="P319" s="167"/>
      <c r="Q319" s="167"/>
      <c r="R319" s="167"/>
      <c r="S319" s="167"/>
      <c r="T319" s="168"/>
      <c r="AT319" s="163" t="s">
        <v>148</v>
      </c>
      <c r="AU319" s="163" t="s">
        <v>146</v>
      </c>
      <c r="AV319" s="15" t="s">
        <v>145</v>
      </c>
      <c r="AW319" s="15" t="s">
        <v>31</v>
      </c>
      <c r="AX319" s="15" t="s">
        <v>77</v>
      </c>
      <c r="AY319" s="163" t="s">
        <v>136</v>
      </c>
    </row>
    <row r="320" spans="1:65" s="2" customFormat="1" ht="37.9" customHeight="1">
      <c r="A320" s="30"/>
      <c r="B320" s="135"/>
      <c r="C320" s="176" t="s">
        <v>420</v>
      </c>
      <c r="D320" s="176" t="s">
        <v>394</v>
      </c>
      <c r="E320" s="177" t="s">
        <v>1000</v>
      </c>
      <c r="F320" s="178" t="s">
        <v>1001</v>
      </c>
      <c r="G320" s="179" t="s">
        <v>374</v>
      </c>
      <c r="H320" s="180">
        <v>4</v>
      </c>
      <c r="I320" s="181"/>
      <c r="J320" s="181">
        <f>ROUND(I320*H320,2)</f>
        <v>0</v>
      </c>
      <c r="K320" s="178" t="s">
        <v>144</v>
      </c>
      <c r="L320" s="182"/>
      <c r="M320" s="183" t="s">
        <v>3</v>
      </c>
      <c r="N320" s="184" t="s">
        <v>40</v>
      </c>
      <c r="O320" s="144">
        <v>0</v>
      </c>
      <c r="P320" s="144">
        <f>O320*H320</f>
        <v>0</v>
      </c>
      <c r="Q320" s="144">
        <v>3.3999999999999998E-3</v>
      </c>
      <c r="R320" s="144">
        <f>Q320*H320</f>
        <v>1.3599999999999999E-2</v>
      </c>
      <c r="S320" s="144">
        <v>0</v>
      </c>
      <c r="T320" s="145">
        <f>S320*H320</f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46" t="s">
        <v>397</v>
      </c>
      <c r="AT320" s="146" t="s">
        <v>394</v>
      </c>
      <c r="AU320" s="146" t="s">
        <v>146</v>
      </c>
      <c r="AY320" s="18" t="s">
        <v>136</v>
      </c>
      <c r="BE320" s="147">
        <f>IF(N320="základní",J320,0)</f>
        <v>0</v>
      </c>
      <c r="BF320" s="147">
        <f>IF(N320="snížená",J320,0)</f>
        <v>0</v>
      </c>
      <c r="BG320" s="147">
        <f>IF(N320="zákl. přenesená",J320,0)</f>
        <v>0</v>
      </c>
      <c r="BH320" s="147">
        <f>IF(N320="sníž. přenesená",J320,0)</f>
        <v>0</v>
      </c>
      <c r="BI320" s="147">
        <f>IF(N320="nulová",J320,0)</f>
        <v>0</v>
      </c>
      <c r="BJ320" s="18" t="s">
        <v>77</v>
      </c>
      <c r="BK320" s="147">
        <f>ROUND(I320*H320,2)</f>
        <v>0</v>
      </c>
      <c r="BL320" s="18" t="s">
        <v>397</v>
      </c>
      <c r="BM320" s="146" t="s">
        <v>1002</v>
      </c>
    </row>
    <row r="321" spans="1:65" s="13" customFormat="1">
      <c r="B321" s="148"/>
      <c r="D321" s="149" t="s">
        <v>148</v>
      </c>
      <c r="E321" s="150" t="s">
        <v>3</v>
      </c>
      <c r="F321" s="151" t="s">
        <v>902</v>
      </c>
      <c r="H321" s="150" t="s">
        <v>3</v>
      </c>
      <c r="L321" s="148"/>
      <c r="M321" s="152"/>
      <c r="N321" s="153"/>
      <c r="O321" s="153"/>
      <c r="P321" s="153"/>
      <c r="Q321" s="153"/>
      <c r="R321" s="153"/>
      <c r="S321" s="153"/>
      <c r="T321" s="154"/>
      <c r="AT321" s="150" t="s">
        <v>148</v>
      </c>
      <c r="AU321" s="150" t="s">
        <v>146</v>
      </c>
      <c r="AV321" s="13" t="s">
        <v>77</v>
      </c>
      <c r="AW321" s="13" t="s">
        <v>31</v>
      </c>
      <c r="AX321" s="13" t="s">
        <v>69</v>
      </c>
      <c r="AY321" s="150" t="s">
        <v>136</v>
      </c>
    </row>
    <row r="322" spans="1:65" s="14" customFormat="1">
      <c r="B322" s="155"/>
      <c r="D322" s="149" t="s">
        <v>148</v>
      </c>
      <c r="E322" s="156" t="s">
        <v>3</v>
      </c>
      <c r="F322" s="157" t="s">
        <v>995</v>
      </c>
      <c r="H322" s="158">
        <v>4</v>
      </c>
      <c r="L322" s="155"/>
      <c r="M322" s="159"/>
      <c r="N322" s="160"/>
      <c r="O322" s="160"/>
      <c r="P322" s="160"/>
      <c r="Q322" s="160"/>
      <c r="R322" s="160"/>
      <c r="S322" s="160"/>
      <c r="T322" s="161"/>
      <c r="AT322" s="156" t="s">
        <v>148</v>
      </c>
      <c r="AU322" s="156" t="s">
        <v>146</v>
      </c>
      <c r="AV322" s="14" t="s">
        <v>79</v>
      </c>
      <c r="AW322" s="14" t="s">
        <v>31</v>
      </c>
      <c r="AX322" s="14" t="s">
        <v>69</v>
      </c>
      <c r="AY322" s="156" t="s">
        <v>136</v>
      </c>
    </row>
    <row r="323" spans="1:65" s="15" customFormat="1">
      <c r="B323" s="162"/>
      <c r="D323" s="149" t="s">
        <v>148</v>
      </c>
      <c r="E323" s="163" t="s">
        <v>3</v>
      </c>
      <c r="F323" s="164" t="s">
        <v>151</v>
      </c>
      <c r="H323" s="165">
        <v>4</v>
      </c>
      <c r="L323" s="162"/>
      <c r="M323" s="166"/>
      <c r="N323" s="167"/>
      <c r="O323" s="167"/>
      <c r="P323" s="167"/>
      <c r="Q323" s="167"/>
      <c r="R323" s="167"/>
      <c r="S323" s="167"/>
      <c r="T323" s="168"/>
      <c r="AT323" s="163" t="s">
        <v>148</v>
      </c>
      <c r="AU323" s="163" t="s">
        <v>146</v>
      </c>
      <c r="AV323" s="15" t="s">
        <v>145</v>
      </c>
      <c r="AW323" s="15" t="s">
        <v>31</v>
      </c>
      <c r="AX323" s="15" t="s">
        <v>77</v>
      </c>
      <c r="AY323" s="163" t="s">
        <v>136</v>
      </c>
    </row>
    <row r="324" spans="1:65" s="2" customFormat="1" ht="24.2" customHeight="1">
      <c r="A324" s="30"/>
      <c r="B324" s="135"/>
      <c r="C324" s="176" t="s">
        <v>426</v>
      </c>
      <c r="D324" s="176" t="s">
        <v>394</v>
      </c>
      <c r="E324" s="177" t="s">
        <v>1003</v>
      </c>
      <c r="F324" s="178" t="s">
        <v>1004</v>
      </c>
      <c r="G324" s="179" t="s">
        <v>374</v>
      </c>
      <c r="H324" s="180">
        <v>4</v>
      </c>
      <c r="I324" s="181"/>
      <c r="J324" s="181">
        <f>ROUND(I324*H324,2)</f>
        <v>0</v>
      </c>
      <c r="K324" s="178" t="s">
        <v>144</v>
      </c>
      <c r="L324" s="182"/>
      <c r="M324" s="183" t="s">
        <v>3</v>
      </c>
      <c r="N324" s="184" t="s">
        <v>40</v>
      </c>
      <c r="O324" s="144">
        <v>0</v>
      </c>
      <c r="P324" s="144">
        <f>O324*H324</f>
        <v>0</v>
      </c>
      <c r="Q324" s="144">
        <v>2.0000000000000001E-4</v>
      </c>
      <c r="R324" s="144">
        <f>Q324*H324</f>
        <v>8.0000000000000004E-4</v>
      </c>
      <c r="S324" s="144">
        <v>0</v>
      </c>
      <c r="T324" s="145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46" t="s">
        <v>397</v>
      </c>
      <c r="AT324" s="146" t="s">
        <v>394</v>
      </c>
      <c r="AU324" s="146" t="s">
        <v>146</v>
      </c>
      <c r="AY324" s="18" t="s">
        <v>136</v>
      </c>
      <c r="BE324" s="147">
        <f>IF(N324="základní",J324,0)</f>
        <v>0</v>
      </c>
      <c r="BF324" s="147">
        <f>IF(N324="snížená",J324,0)</f>
        <v>0</v>
      </c>
      <c r="BG324" s="147">
        <f>IF(N324="zákl. přenesená",J324,0)</f>
        <v>0</v>
      </c>
      <c r="BH324" s="147">
        <f>IF(N324="sníž. přenesená",J324,0)</f>
        <v>0</v>
      </c>
      <c r="BI324" s="147">
        <f>IF(N324="nulová",J324,0)</f>
        <v>0</v>
      </c>
      <c r="BJ324" s="18" t="s">
        <v>77</v>
      </c>
      <c r="BK324" s="147">
        <f>ROUND(I324*H324,2)</f>
        <v>0</v>
      </c>
      <c r="BL324" s="18" t="s">
        <v>397</v>
      </c>
      <c r="BM324" s="146" t="s">
        <v>1005</v>
      </c>
    </row>
    <row r="325" spans="1:65" s="13" customFormat="1">
      <c r="B325" s="148"/>
      <c r="D325" s="149" t="s">
        <v>148</v>
      </c>
      <c r="E325" s="150" t="s">
        <v>3</v>
      </c>
      <c r="F325" s="151" t="s">
        <v>902</v>
      </c>
      <c r="H325" s="150" t="s">
        <v>3</v>
      </c>
      <c r="L325" s="148"/>
      <c r="M325" s="152"/>
      <c r="N325" s="153"/>
      <c r="O325" s="153"/>
      <c r="P325" s="153"/>
      <c r="Q325" s="153"/>
      <c r="R325" s="153"/>
      <c r="S325" s="153"/>
      <c r="T325" s="154"/>
      <c r="AT325" s="150" t="s">
        <v>148</v>
      </c>
      <c r="AU325" s="150" t="s">
        <v>146</v>
      </c>
      <c r="AV325" s="13" t="s">
        <v>77</v>
      </c>
      <c r="AW325" s="13" t="s">
        <v>31</v>
      </c>
      <c r="AX325" s="13" t="s">
        <v>69</v>
      </c>
      <c r="AY325" s="150" t="s">
        <v>136</v>
      </c>
    </row>
    <row r="326" spans="1:65" s="14" customFormat="1">
      <c r="B326" s="155"/>
      <c r="D326" s="149" t="s">
        <v>148</v>
      </c>
      <c r="E326" s="156" t="s">
        <v>3</v>
      </c>
      <c r="F326" s="157" t="s">
        <v>995</v>
      </c>
      <c r="H326" s="158">
        <v>4</v>
      </c>
      <c r="L326" s="155"/>
      <c r="M326" s="159"/>
      <c r="N326" s="160"/>
      <c r="O326" s="160"/>
      <c r="P326" s="160"/>
      <c r="Q326" s="160"/>
      <c r="R326" s="160"/>
      <c r="S326" s="160"/>
      <c r="T326" s="161"/>
      <c r="AT326" s="156" t="s">
        <v>148</v>
      </c>
      <c r="AU326" s="156" t="s">
        <v>146</v>
      </c>
      <c r="AV326" s="14" t="s">
        <v>79</v>
      </c>
      <c r="AW326" s="14" t="s">
        <v>31</v>
      </c>
      <c r="AX326" s="14" t="s">
        <v>69</v>
      </c>
      <c r="AY326" s="156" t="s">
        <v>136</v>
      </c>
    </row>
    <row r="327" spans="1:65" s="15" customFormat="1">
      <c r="B327" s="162"/>
      <c r="D327" s="149" t="s">
        <v>148</v>
      </c>
      <c r="E327" s="163" t="s">
        <v>3</v>
      </c>
      <c r="F327" s="164" t="s">
        <v>151</v>
      </c>
      <c r="H327" s="165">
        <v>4</v>
      </c>
      <c r="L327" s="162"/>
      <c r="M327" s="166"/>
      <c r="N327" s="167"/>
      <c r="O327" s="167"/>
      <c r="P327" s="167"/>
      <c r="Q327" s="167"/>
      <c r="R327" s="167"/>
      <c r="S327" s="167"/>
      <c r="T327" s="168"/>
      <c r="AT327" s="163" t="s">
        <v>148</v>
      </c>
      <c r="AU327" s="163" t="s">
        <v>146</v>
      </c>
      <c r="AV327" s="15" t="s">
        <v>145</v>
      </c>
      <c r="AW327" s="15" t="s">
        <v>31</v>
      </c>
      <c r="AX327" s="15" t="s">
        <v>77</v>
      </c>
      <c r="AY327" s="163" t="s">
        <v>136</v>
      </c>
    </row>
    <row r="328" spans="1:65" s="2" customFormat="1" ht="14.45" customHeight="1">
      <c r="A328" s="30"/>
      <c r="B328" s="135"/>
      <c r="C328" s="176" t="s">
        <v>431</v>
      </c>
      <c r="D328" s="176" t="s">
        <v>394</v>
      </c>
      <c r="E328" s="177" t="s">
        <v>1006</v>
      </c>
      <c r="F328" s="178" t="s">
        <v>1007</v>
      </c>
      <c r="G328" s="179" t="s">
        <v>374</v>
      </c>
      <c r="H328" s="180">
        <v>4</v>
      </c>
      <c r="I328" s="181"/>
      <c r="J328" s="181">
        <f>ROUND(I328*H328,2)</f>
        <v>0</v>
      </c>
      <c r="K328" s="178" t="s">
        <v>144</v>
      </c>
      <c r="L328" s="182"/>
      <c r="M328" s="183" t="s">
        <v>3</v>
      </c>
      <c r="N328" s="184" t="s">
        <v>40</v>
      </c>
      <c r="O328" s="144">
        <v>0</v>
      </c>
      <c r="P328" s="144">
        <f>O328*H328</f>
        <v>0</v>
      </c>
      <c r="Q328" s="144">
        <v>1E-4</v>
      </c>
      <c r="R328" s="144">
        <f>Q328*H328</f>
        <v>4.0000000000000002E-4</v>
      </c>
      <c r="S328" s="144">
        <v>0</v>
      </c>
      <c r="T328" s="145">
        <f>S328*H328</f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46" t="s">
        <v>397</v>
      </c>
      <c r="AT328" s="146" t="s">
        <v>394</v>
      </c>
      <c r="AU328" s="146" t="s">
        <v>146</v>
      </c>
      <c r="AY328" s="18" t="s">
        <v>136</v>
      </c>
      <c r="BE328" s="147">
        <f>IF(N328="základní",J328,0)</f>
        <v>0</v>
      </c>
      <c r="BF328" s="147">
        <f>IF(N328="snížená",J328,0)</f>
        <v>0</v>
      </c>
      <c r="BG328" s="147">
        <f>IF(N328="zákl. přenesená",J328,0)</f>
        <v>0</v>
      </c>
      <c r="BH328" s="147">
        <f>IF(N328="sníž. přenesená",J328,0)</f>
        <v>0</v>
      </c>
      <c r="BI328" s="147">
        <f>IF(N328="nulová",J328,0)</f>
        <v>0</v>
      </c>
      <c r="BJ328" s="18" t="s">
        <v>77</v>
      </c>
      <c r="BK328" s="147">
        <f>ROUND(I328*H328,2)</f>
        <v>0</v>
      </c>
      <c r="BL328" s="18" t="s">
        <v>397</v>
      </c>
      <c r="BM328" s="146" t="s">
        <v>1008</v>
      </c>
    </row>
    <row r="329" spans="1:65" s="13" customFormat="1">
      <c r="B329" s="148"/>
      <c r="D329" s="149" t="s">
        <v>148</v>
      </c>
      <c r="E329" s="150" t="s">
        <v>3</v>
      </c>
      <c r="F329" s="151" t="s">
        <v>902</v>
      </c>
      <c r="H329" s="150" t="s">
        <v>3</v>
      </c>
      <c r="L329" s="148"/>
      <c r="M329" s="152"/>
      <c r="N329" s="153"/>
      <c r="O329" s="153"/>
      <c r="P329" s="153"/>
      <c r="Q329" s="153"/>
      <c r="R329" s="153"/>
      <c r="S329" s="153"/>
      <c r="T329" s="154"/>
      <c r="AT329" s="150" t="s">
        <v>148</v>
      </c>
      <c r="AU329" s="150" t="s">
        <v>146</v>
      </c>
      <c r="AV329" s="13" t="s">
        <v>77</v>
      </c>
      <c r="AW329" s="13" t="s">
        <v>31</v>
      </c>
      <c r="AX329" s="13" t="s">
        <v>69</v>
      </c>
      <c r="AY329" s="150" t="s">
        <v>136</v>
      </c>
    </row>
    <row r="330" spans="1:65" s="14" customFormat="1">
      <c r="B330" s="155"/>
      <c r="D330" s="149" t="s">
        <v>148</v>
      </c>
      <c r="E330" s="156" t="s">
        <v>3</v>
      </c>
      <c r="F330" s="157" t="s">
        <v>995</v>
      </c>
      <c r="H330" s="158">
        <v>4</v>
      </c>
      <c r="L330" s="155"/>
      <c r="M330" s="159"/>
      <c r="N330" s="160"/>
      <c r="O330" s="160"/>
      <c r="P330" s="160"/>
      <c r="Q330" s="160"/>
      <c r="R330" s="160"/>
      <c r="S330" s="160"/>
      <c r="T330" s="161"/>
      <c r="AT330" s="156" t="s">
        <v>148</v>
      </c>
      <c r="AU330" s="156" t="s">
        <v>146</v>
      </c>
      <c r="AV330" s="14" t="s">
        <v>79</v>
      </c>
      <c r="AW330" s="14" t="s">
        <v>31</v>
      </c>
      <c r="AX330" s="14" t="s">
        <v>69</v>
      </c>
      <c r="AY330" s="156" t="s">
        <v>136</v>
      </c>
    </row>
    <row r="331" spans="1:65" s="15" customFormat="1">
      <c r="B331" s="162"/>
      <c r="D331" s="149" t="s">
        <v>148</v>
      </c>
      <c r="E331" s="163" t="s">
        <v>3</v>
      </c>
      <c r="F331" s="164" t="s">
        <v>151</v>
      </c>
      <c r="H331" s="165">
        <v>4</v>
      </c>
      <c r="L331" s="162"/>
      <c r="M331" s="166"/>
      <c r="N331" s="167"/>
      <c r="O331" s="167"/>
      <c r="P331" s="167"/>
      <c r="Q331" s="167"/>
      <c r="R331" s="167"/>
      <c r="S331" s="167"/>
      <c r="T331" s="168"/>
      <c r="AT331" s="163" t="s">
        <v>148</v>
      </c>
      <c r="AU331" s="163" t="s">
        <v>146</v>
      </c>
      <c r="AV331" s="15" t="s">
        <v>145</v>
      </c>
      <c r="AW331" s="15" t="s">
        <v>31</v>
      </c>
      <c r="AX331" s="15" t="s">
        <v>77</v>
      </c>
      <c r="AY331" s="163" t="s">
        <v>136</v>
      </c>
    </row>
    <row r="332" spans="1:65" s="2" customFormat="1" ht="24.2" customHeight="1">
      <c r="A332" s="30"/>
      <c r="B332" s="135"/>
      <c r="C332" s="136" t="s">
        <v>437</v>
      </c>
      <c r="D332" s="136" t="s">
        <v>140</v>
      </c>
      <c r="E332" s="137" t="s">
        <v>1009</v>
      </c>
      <c r="F332" s="138" t="s">
        <v>1010</v>
      </c>
      <c r="G332" s="139" t="s">
        <v>159</v>
      </c>
      <c r="H332" s="140">
        <v>15</v>
      </c>
      <c r="I332" s="141"/>
      <c r="J332" s="141">
        <f>ROUND(I332*H332,2)</f>
        <v>0</v>
      </c>
      <c r="K332" s="138" t="s">
        <v>144</v>
      </c>
      <c r="L332" s="31"/>
      <c r="M332" s="142" t="s">
        <v>3</v>
      </c>
      <c r="N332" s="143" t="s">
        <v>40</v>
      </c>
      <c r="O332" s="144">
        <v>0.28000000000000003</v>
      </c>
      <c r="P332" s="144">
        <f>O332*H332</f>
        <v>4.2</v>
      </c>
      <c r="Q332" s="144">
        <v>0</v>
      </c>
      <c r="R332" s="144">
        <f>Q332*H332</f>
        <v>0</v>
      </c>
      <c r="S332" s="144">
        <v>0</v>
      </c>
      <c r="T332" s="145">
        <f>S332*H332</f>
        <v>0</v>
      </c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R332" s="146" t="s">
        <v>145</v>
      </c>
      <c r="AT332" s="146" t="s">
        <v>140</v>
      </c>
      <c r="AU332" s="146" t="s">
        <v>146</v>
      </c>
      <c r="AY332" s="18" t="s">
        <v>136</v>
      </c>
      <c r="BE332" s="147">
        <f>IF(N332="základní",J332,0)</f>
        <v>0</v>
      </c>
      <c r="BF332" s="147">
        <f>IF(N332="snížená",J332,0)</f>
        <v>0</v>
      </c>
      <c r="BG332" s="147">
        <f>IF(N332="zákl. přenesená",J332,0)</f>
        <v>0</v>
      </c>
      <c r="BH332" s="147">
        <f>IF(N332="sníž. přenesená",J332,0)</f>
        <v>0</v>
      </c>
      <c r="BI332" s="147">
        <f>IF(N332="nulová",J332,0)</f>
        <v>0</v>
      </c>
      <c r="BJ332" s="18" t="s">
        <v>77</v>
      </c>
      <c r="BK332" s="147">
        <f>ROUND(I332*H332,2)</f>
        <v>0</v>
      </c>
      <c r="BL332" s="18" t="s">
        <v>145</v>
      </c>
      <c r="BM332" s="146" t="s">
        <v>1011</v>
      </c>
    </row>
    <row r="333" spans="1:65" s="14" customFormat="1">
      <c r="B333" s="155"/>
      <c r="D333" s="149" t="s">
        <v>148</v>
      </c>
      <c r="E333" s="156" t="s">
        <v>3</v>
      </c>
      <c r="F333" s="157" t="s">
        <v>1012</v>
      </c>
      <c r="H333" s="158">
        <v>15</v>
      </c>
      <c r="L333" s="155"/>
      <c r="M333" s="159"/>
      <c r="N333" s="160"/>
      <c r="O333" s="160"/>
      <c r="P333" s="160"/>
      <c r="Q333" s="160"/>
      <c r="R333" s="160"/>
      <c r="S333" s="160"/>
      <c r="T333" s="161"/>
      <c r="AT333" s="156" t="s">
        <v>148</v>
      </c>
      <c r="AU333" s="156" t="s">
        <v>146</v>
      </c>
      <c r="AV333" s="14" t="s">
        <v>79</v>
      </c>
      <c r="AW333" s="14" t="s">
        <v>31</v>
      </c>
      <c r="AX333" s="14" t="s">
        <v>69</v>
      </c>
      <c r="AY333" s="156" t="s">
        <v>136</v>
      </c>
    </row>
    <row r="334" spans="1:65" s="15" customFormat="1">
      <c r="B334" s="162"/>
      <c r="D334" s="149" t="s">
        <v>148</v>
      </c>
      <c r="E334" s="163" t="s">
        <v>3</v>
      </c>
      <c r="F334" s="164" t="s">
        <v>151</v>
      </c>
      <c r="H334" s="165">
        <v>15</v>
      </c>
      <c r="L334" s="162"/>
      <c r="M334" s="166"/>
      <c r="N334" s="167"/>
      <c r="O334" s="167"/>
      <c r="P334" s="167"/>
      <c r="Q334" s="167"/>
      <c r="R334" s="167"/>
      <c r="S334" s="167"/>
      <c r="T334" s="168"/>
      <c r="AT334" s="163" t="s">
        <v>148</v>
      </c>
      <c r="AU334" s="163" t="s">
        <v>146</v>
      </c>
      <c r="AV334" s="15" t="s">
        <v>145</v>
      </c>
      <c r="AW334" s="15" t="s">
        <v>31</v>
      </c>
      <c r="AX334" s="15" t="s">
        <v>77</v>
      </c>
      <c r="AY334" s="163" t="s">
        <v>136</v>
      </c>
    </row>
    <row r="335" spans="1:65" s="2" customFormat="1" ht="24.2" customHeight="1">
      <c r="A335" s="30"/>
      <c r="B335" s="135"/>
      <c r="C335" s="176" t="s">
        <v>442</v>
      </c>
      <c r="D335" s="176" t="s">
        <v>394</v>
      </c>
      <c r="E335" s="177" t="s">
        <v>1013</v>
      </c>
      <c r="F335" s="178" t="s">
        <v>1014</v>
      </c>
      <c r="G335" s="179" t="s">
        <v>159</v>
      </c>
      <c r="H335" s="180">
        <v>15</v>
      </c>
      <c r="I335" s="181"/>
      <c r="J335" s="181">
        <f>ROUND(I335*H335,2)</f>
        <v>0</v>
      </c>
      <c r="K335" s="178" t="s">
        <v>144</v>
      </c>
      <c r="L335" s="182"/>
      <c r="M335" s="183" t="s">
        <v>3</v>
      </c>
      <c r="N335" s="184" t="s">
        <v>40</v>
      </c>
      <c r="O335" s="144">
        <v>0</v>
      </c>
      <c r="P335" s="144">
        <f>O335*H335</f>
        <v>0</v>
      </c>
      <c r="Q335" s="144">
        <v>1.2999999999999999E-3</v>
      </c>
      <c r="R335" s="144">
        <f>Q335*H335</f>
        <v>1.95E-2</v>
      </c>
      <c r="S335" s="144">
        <v>0</v>
      </c>
      <c r="T335" s="145">
        <f>S335*H335</f>
        <v>0</v>
      </c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  <c r="AR335" s="146" t="s">
        <v>197</v>
      </c>
      <c r="AT335" s="146" t="s">
        <v>394</v>
      </c>
      <c r="AU335" s="146" t="s">
        <v>146</v>
      </c>
      <c r="AY335" s="18" t="s">
        <v>136</v>
      </c>
      <c r="BE335" s="147">
        <f>IF(N335="základní",J335,0)</f>
        <v>0</v>
      </c>
      <c r="BF335" s="147">
        <f>IF(N335="snížená",J335,0)</f>
        <v>0</v>
      </c>
      <c r="BG335" s="147">
        <f>IF(N335="zákl. přenesená",J335,0)</f>
        <v>0</v>
      </c>
      <c r="BH335" s="147">
        <f>IF(N335="sníž. přenesená",J335,0)</f>
        <v>0</v>
      </c>
      <c r="BI335" s="147">
        <f>IF(N335="nulová",J335,0)</f>
        <v>0</v>
      </c>
      <c r="BJ335" s="18" t="s">
        <v>77</v>
      </c>
      <c r="BK335" s="147">
        <f>ROUND(I335*H335,2)</f>
        <v>0</v>
      </c>
      <c r="BL335" s="18" t="s">
        <v>145</v>
      </c>
      <c r="BM335" s="146" t="s">
        <v>1015</v>
      </c>
    </row>
    <row r="336" spans="1:65" s="14" customFormat="1">
      <c r="B336" s="155"/>
      <c r="D336" s="149" t="s">
        <v>148</v>
      </c>
      <c r="E336" s="156" t="s">
        <v>3</v>
      </c>
      <c r="F336" s="157" t="s">
        <v>1016</v>
      </c>
      <c r="H336" s="158">
        <v>15</v>
      </c>
      <c r="L336" s="155"/>
      <c r="M336" s="159"/>
      <c r="N336" s="160"/>
      <c r="O336" s="160"/>
      <c r="P336" s="160"/>
      <c r="Q336" s="160"/>
      <c r="R336" s="160"/>
      <c r="S336" s="160"/>
      <c r="T336" s="161"/>
      <c r="AT336" s="156" t="s">
        <v>148</v>
      </c>
      <c r="AU336" s="156" t="s">
        <v>146</v>
      </c>
      <c r="AV336" s="14" t="s">
        <v>79</v>
      </c>
      <c r="AW336" s="14" t="s">
        <v>31</v>
      </c>
      <c r="AX336" s="14" t="s">
        <v>69</v>
      </c>
      <c r="AY336" s="156" t="s">
        <v>136</v>
      </c>
    </row>
    <row r="337" spans="1:65" s="15" customFormat="1">
      <c r="B337" s="162"/>
      <c r="D337" s="149" t="s">
        <v>148</v>
      </c>
      <c r="E337" s="163" t="s">
        <v>3</v>
      </c>
      <c r="F337" s="164" t="s">
        <v>151</v>
      </c>
      <c r="H337" s="165">
        <v>15</v>
      </c>
      <c r="L337" s="162"/>
      <c r="M337" s="166"/>
      <c r="N337" s="167"/>
      <c r="O337" s="167"/>
      <c r="P337" s="167"/>
      <c r="Q337" s="167"/>
      <c r="R337" s="167"/>
      <c r="S337" s="167"/>
      <c r="T337" s="168"/>
      <c r="AT337" s="163" t="s">
        <v>148</v>
      </c>
      <c r="AU337" s="163" t="s">
        <v>146</v>
      </c>
      <c r="AV337" s="15" t="s">
        <v>145</v>
      </c>
      <c r="AW337" s="15" t="s">
        <v>31</v>
      </c>
      <c r="AX337" s="15" t="s">
        <v>77</v>
      </c>
      <c r="AY337" s="163" t="s">
        <v>136</v>
      </c>
    </row>
    <row r="338" spans="1:65" s="12" customFormat="1" ht="22.9" customHeight="1">
      <c r="B338" s="123"/>
      <c r="D338" s="124" t="s">
        <v>68</v>
      </c>
      <c r="E338" s="133" t="s">
        <v>145</v>
      </c>
      <c r="F338" s="133" t="s">
        <v>348</v>
      </c>
      <c r="J338" s="134">
        <f>BK338</f>
        <v>0</v>
      </c>
      <c r="L338" s="123"/>
      <c r="M338" s="127"/>
      <c r="N338" s="128"/>
      <c r="O338" s="128"/>
      <c r="P338" s="129">
        <f>P339</f>
        <v>21.495394999999998</v>
      </c>
      <c r="Q338" s="128"/>
      <c r="R338" s="129">
        <f>R339</f>
        <v>5.1120000000000002E-3</v>
      </c>
      <c r="S338" s="128"/>
      <c r="T338" s="130">
        <f>T339</f>
        <v>0</v>
      </c>
      <c r="AR338" s="124" t="s">
        <v>77</v>
      </c>
      <c r="AT338" s="131" t="s">
        <v>68</v>
      </c>
      <c r="AU338" s="131" t="s">
        <v>77</v>
      </c>
      <c r="AY338" s="124" t="s">
        <v>136</v>
      </c>
      <c r="BK338" s="132">
        <f>BK339</f>
        <v>0</v>
      </c>
    </row>
    <row r="339" spans="1:65" s="12" customFormat="1" ht="20.85" customHeight="1">
      <c r="B339" s="123"/>
      <c r="D339" s="124" t="s">
        <v>68</v>
      </c>
      <c r="E339" s="133" t="s">
        <v>349</v>
      </c>
      <c r="F339" s="133" t="s">
        <v>350</v>
      </c>
      <c r="J339" s="134">
        <f>BK339</f>
        <v>0</v>
      </c>
      <c r="L339" s="123"/>
      <c r="M339" s="127"/>
      <c r="N339" s="128"/>
      <c r="O339" s="128"/>
      <c r="P339" s="129">
        <f>SUM(P340:P354)</f>
        <v>21.495394999999998</v>
      </c>
      <c r="Q339" s="128"/>
      <c r="R339" s="129">
        <f>SUM(R340:R354)</f>
        <v>5.1120000000000002E-3</v>
      </c>
      <c r="S339" s="128"/>
      <c r="T339" s="130">
        <f>SUM(T340:T354)</f>
        <v>0</v>
      </c>
      <c r="AR339" s="124" t="s">
        <v>77</v>
      </c>
      <c r="AT339" s="131" t="s">
        <v>68</v>
      </c>
      <c r="AU339" s="131" t="s">
        <v>79</v>
      </c>
      <c r="AY339" s="124" t="s">
        <v>136</v>
      </c>
      <c r="BK339" s="132">
        <f>SUM(BK340:BK354)</f>
        <v>0</v>
      </c>
    </row>
    <row r="340" spans="1:65" s="2" customFormat="1" ht="24.2" customHeight="1">
      <c r="A340" s="30"/>
      <c r="B340" s="135"/>
      <c r="C340" s="136" t="s">
        <v>446</v>
      </c>
      <c r="D340" s="136" t="s">
        <v>140</v>
      </c>
      <c r="E340" s="137" t="s">
        <v>351</v>
      </c>
      <c r="F340" s="138" t="s">
        <v>352</v>
      </c>
      <c r="G340" s="139" t="s">
        <v>183</v>
      </c>
      <c r="H340" s="140">
        <v>12.221</v>
      </c>
      <c r="I340" s="141"/>
      <c r="J340" s="141">
        <f>ROUND(I340*H340,2)</f>
        <v>0</v>
      </c>
      <c r="K340" s="138" t="s">
        <v>144</v>
      </c>
      <c r="L340" s="31"/>
      <c r="M340" s="142" t="s">
        <v>3</v>
      </c>
      <c r="N340" s="143" t="s">
        <v>40</v>
      </c>
      <c r="O340" s="144">
        <v>1.6950000000000001</v>
      </c>
      <c r="P340" s="144">
        <f>O340*H340</f>
        <v>20.714594999999999</v>
      </c>
      <c r="Q340" s="144">
        <v>0</v>
      </c>
      <c r="R340" s="144">
        <f>Q340*H340</f>
        <v>0</v>
      </c>
      <c r="S340" s="144">
        <v>0</v>
      </c>
      <c r="T340" s="145">
        <f>S340*H340</f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146" t="s">
        <v>145</v>
      </c>
      <c r="AT340" s="146" t="s">
        <v>140</v>
      </c>
      <c r="AU340" s="146" t="s">
        <v>146</v>
      </c>
      <c r="AY340" s="18" t="s">
        <v>136</v>
      </c>
      <c r="BE340" s="147">
        <f>IF(N340="základní",J340,0)</f>
        <v>0</v>
      </c>
      <c r="BF340" s="147">
        <f>IF(N340="snížená",J340,0)</f>
        <v>0</v>
      </c>
      <c r="BG340" s="147">
        <f>IF(N340="zákl. přenesená",J340,0)</f>
        <v>0</v>
      </c>
      <c r="BH340" s="147">
        <f>IF(N340="sníž. přenesená",J340,0)</f>
        <v>0</v>
      </c>
      <c r="BI340" s="147">
        <f>IF(N340="nulová",J340,0)</f>
        <v>0</v>
      </c>
      <c r="BJ340" s="18" t="s">
        <v>77</v>
      </c>
      <c r="BK340" s="147">
        <f>ROUND(I340*H340,2)</f>
        <v>0</v>
      </c>
      <c r="BL340" s="18" t="s">
        <v>145</v>
      </c>
      <c r="BM340" s="146" t="s">
        <v>353</v>
      </c>
    </row>
    <row r="341" spans="1:65" s="14" customFormat="1">
      <c r="B341" s="155"/>
      <c r="D341" s="149" t="s">
        <v>148</v>
      </c>
      <c r="E341" s="156" t="s">
        <v>3</v>
      </c>
      <c r="F341" s="157" t="s">
        <v>1017</v>
      </c>
      <c r="H341" s="158">
        <v>12.221</v>
      </c>
      <c r="L341" s="155"/>
      <c r="M341" s="159"/>
      <c r="N341" s="160"/>
      <c r="O341" s="160"/>
      <c r="P341" s="160"/>
      <c r="Q341" s="160"/>
      <c r="R341" s="160"/>
      <c r="S341" s="160"/>
      <c r="T341" s="161"/>
      <c r="AT341" s="156" t="s">
        <v>148</v>
      </c>
      <c r="AU341" s="156" t="s">
        <v>146</v>
      </c>
      <c r="AV341" s="14" t="s">
        <v>79</v>
      </c>
      <c r="AW341" s="14" t="s">
        <v>31</v>
      </c>
      <c r="AX341" s="14" t="s">
        <v>69</v>
      </c>
      <c r="AY341" s="156" t="s">
        <v>136</v>
      </c>
    </row>
    <row r="342" spans="1:65" s="15" customFormat="1">
      <c r="B342" s="162"/>
      <c r="D342" s="149" t="s">
        <v>148</v>
      </c>
      <c r="E342" s="163" t="s">
        <v>3</v>
      </c>
      <c r="F342" s="164" t="s">
        <v>151</v>
      </c>
      <c r="H342" s="165">
        <v>12.221</v>
      </c>
      <c r="L342" s="162"/>
      <c r="M342" s="166"/>
      <c r="N342" s="167"/>
      <c r="O342" s="167"/>
      <c r="P342" s="167"/>
      <c r="Q342" s="167"/>
      <c r="R342" s="167"/>
      <c r="S342" s="167"/>
      <c r="T342" s="168"/>
      <c r="AT342" s="163" t="s">
        <v>148</v>
      </c>
      <c r="AU342" s="163" t="s">
        <v>146</v>
      </c>
      <c r="AV342" s="15" t="s">
        <v>145</v>
      </c>
      <c r="AW342" s="15" t="s">
        <v>31</v>
      </c>
      <c r="AX342" s="15" t="s">
        <v>77</v>
      </c>
      <c r="AY342" s="163" t="s">
        <v>136</v>
      </c>
    </row>
    <row r="343" spans="1:65" s="2" customFormat="1" ht="24.2" customHeight="1">
      <c r="A343" s="30"/>
      <c r="B343" s="135"/>
      <c r="C343" s="136" t="s">
        <v>349</v>
      </c>
      <c r="D343" s="136" t="s">
        <v>140</v>
      </c>
      <c r="E343" s="137" t="s">
        <v>356</v>
      </c>
      <c r="F343" s="138" t="s">
        <v>357</v>
      </c>
      <c r="G343" s="139" t="s">
        <v>183</v>
      </c>
      <c r="H343" s="140">
        <v>0.1</v>
      </c>
      <c r="I343" s="141"/>
      <c r="J343" s="141">
        <f>ROUND(I343*H343,2)</f>
        <v>0</v>
      </c>
      <c r="K343" s="138" t="s">
        <v>144</v>
      </c>
      <c r="L343" s="31"/>
      <c r="M343" s="142" t="s">
        <v>3</v>
      </c>
      <c r="N343" s="143" t="s">
        <v>40</v>
      </c>
      <c r="O343" s="144">
        <v>1.208</v>
      </c>
      <c r="P343" s="144">
        <f>O343*H343</f>
        <v>0.1208</v>
      </c>
      <c r="Q343" s="144">
        <v>0</v>
      </c>
      <c r="R343" s="144">
        <f>Q343*H343</f>
        <v>0</v>
      </c>
      <c r="S343" s="144">
        <v>0</v>
      </c>
      <c r="T343" s="145">
        <f>S343*H343</f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46" t="s">
        <v>145</v>
      </c>
      <c r="AT343" s="146" t="s">
        <v>140</v>
      </c>
      <c r="AU343" s="146" t="s">
        <v>146</v>
      </c>
      <c r="AY343" s="18" t="s">
        <v>136</v>
      </c>
      <c r="BE343" s="147">
        <f>IF(N343="základní",J343,0)</f>
        <v>0</v>
      </c>
      <c r="BF343" s="147">
        <f>IF(N343="snížená",J343,0)</f>
        <v>0</v>
      </c>
      <c r="BG343" s="147">
        <f>IF(N343="zákl. přenesená",J343,0)</f>
        <v>0</v>
      </c>
      <c r="BH343" s="147">
        <f>IF(N343="sníž. přenesená",J343,0)</f>
        <v>0</v>
      </c>
      <c r="BI343" s="147">
        <f>IF(N343="nulová",J343,0)</f>
        <v>0</v>
      </c>
      <c r="BJ343" s="18" t="s">
        <v>77</v>
      </c>
      <c r="BK343" s="147">
        <f>ROUND(I343*H343,2)</f>
        <v>0</v>
      </c>
      <c r="BL343" s="18" t="s">
        <v>145</v>
      </c>
      <c r="BM343" s="146" t="s">
        <v>358</v>
      </c>
    </row>
    <row r="344" spans="1:65" s="14" customFormat="1">
      <c r="B344" s="155"/>
      <c r="D344" s="149" t="s">
        <v>148</v>
      </c>
      <c r="E344" s="156" t="s">
        <v>3</v>
      </c>
      <c r="F344" s="157" t="s">
        <v>359</v>
      </c>
      <c r="H344" s="158">
        <v>0</v>
      </c>
      <c r="L344" s="155"/>
      <c r="M344" s="159"/>
      <c r="N344" s="160"/>
      <c r="O344" s="160"/>
      <c r="P344" s="160"/>
      <c r="Q344" s="160"/>
      <c r="R344" s="160"/>
      <c r="S344" s="160"/>
      <c r="T344" s="161"/>
      <c r="AT344" s="156" t="s">
        <v>148</v>
      </c>
      <c r="AU344" s="156" t="s">
        <v>146</v>
      </c>
      <c r="AV344" s="14" t="s">
        <v>79</v>
      </c>
      <c r="AW344" s="14" t="s">
        <v>31</v>
      </c>
      <c r="AX344" s="14" t="s">
        <v>69</v>
      </c>
      <c r="AY344" s="156" t="s">
        <v>136</v>
      </c>
    </row>
    <row r="345" spans="1:65" s="14" customFormat="1">
      <c r="B345" s="155"/>
      <c r="D345" s="149" t="s">
        <v>148</v>
      </c>
      <c r="E345" s="156" t="s">
        <v>3</v>
      </c>
      <c r="F345" s="157" t="s">
        <v>1018</v>
      </c>
      <c r="H345" s="158">
        <v>0.1</v>
      </c>
      <c r="L345" s="155"/>
      <c r="M345" s="159"/>
      <c r="N345" s="160"/>
      <c r="O345" s="160"/>
      <c r="P345" s="160"/>
      <c r="Q345" s="160"/>
      <c r="R345" s="160"/>
      <c r="S345" s="160"/>
      <c r="T345" s="161"/>
      <c r="AT345" s="156" t="s">
        <v>148</v>
      </c>
      <c r="AU345" s="156" t="s">
        <v>146</v>
      </c>
      <c r="AV345" s="14" t="s">
        <v>79</v>
      </c>
      <c r="AW345" s="14" t="s">
        <v>31</v>
      </c>
      <c r="AX345" s="14" t="s">
        <v>69</v>
      </c>
      <c r="AY345" s="156" t="s">
        <v>136</v>
      </c>
    </row>
    <row r="346" spans="1:65" s="14" customFormat="1">
      <c r="B346" s="155"/>
      <c r="D346" s="149" t="s">
        <v>148</v>
      </c>
      <c r="E346" s="156" t="s">
        <v>3</v>
      </c>
      <c r="F346" s="157" t="s">
        <v>361</v>
      </c>
      <c r="H346" s="158">
        <v>0</v>
      </c>
      <c r="L346" s="155"/>
      <c r="M346" s="159"/>
      <c r="N346" s="160"/>
      <c r="O346" s="160"/>
      <c r="P346" s="160"/>
      <c r="Q346" s="160"/>
      <c r="R346" s="160"/>
      <c r="S346" s="160"/>
      <c r="T346" s="161"/>
      <c r="AT346" s="156" t="s">
        <v>148</v>
      </c>
      <c r="AU346" s="156" t="s">
        <v>146</v>
      </c>
      <c r="AV346" s="14" t="s">
        <v>79</v>
      </c>
      <c r="AW346" s="14" t="s">
        <v>31</v>
      </c>
      <c r="AX346" s="14" t="s">
        <v>69</v>
      </c>
      <c r="AY346" s="156" t="s">
        <v>136</v>
      </c>
    </row>
    <row r="347" spans="1:65" s="14" customFormat="1">
      <c r="B347" s="155"/>
      <c r="D347" s="149" t="s">
        <v>148</v>
      </c>
      <c r="E347" s="156" t="s">
        <v>3</v>
      </c>
      <c r="F347" s="157" t="s">
        <v>362</v>
      </c>
      <c r="H347" s="158">
        <v>0</v>
      </c>
      <c r="L347" s="155"/>
      <c r="M347" s="159"/>
      <c r="N347" s="160"/>
      <c r="O347" s="160"/>
      <c r="P347" s="160"/>
      <c r="Q347" s="160"/>
      <c r="R347" s="160"/>
      <c r="S347" s="160"/>
      <c r="T347" s="161"/>
      <c r="AT347" s="156" t="s">
        <v>148</v>
      </c>
      <c r="AU347" s="156" t="s">
        <v>146</v>
      </c>
      <c r="AV347" s="14" t="s">
        <v>79</v>
      </c>
      <c r="AW347" s="14" t="s">
        <v>31</v>
      </c>
      <c r="AX347" s="14" t="s">
        <v>69</v>
      </c>
      <c r="AY347" s="156" t="s">
        <v>136</v>
      </c>
    </row>
    <row r="348" spans="1:65" s="15" customFormat="1">
      <c r="B348" s="162"/>
      <c r="D348" s="149" t="s">
        <v>148</v>
      </c>
      <c r="E348" s="163" t="s">
        <v>3</v>
      </c>
      <c r="F348" s="164" t="s">
        <v>151</v>
      </c>
      <c r="H348" s="165">
        <v>0.1</v>
      </c>
      <c r="L348" s="162"/>
      <c r="M348" s="166"/>
      <c r="N348" s="167"/>
      <c r="O348" s="167"/>
      <c r="P348" s="167"/>
      <c r="Q348" s="167"/>
      <c r="R348" s="167"/>
      <c r="S348" s="167"/>
      <c r="T348" s="168"/>
      <c r="AT348" s="163" t="s">
        <v>148</v>
      </c>
      <c r="AU348" s="163" t="s">
        <v>146</v>
      </c>
      <c r="AV348" s="15" t="s">
        <v>145</v>
      </c>
      <c r="AW348" s="15" t="s">
        <v>31</v>
      </c>
      <c r="AX348" s="15" t="s">
        <v>77</v>
      </c>
      <c r="AY348" s="163" t="s">
        <v>136</v>
      </c>
    </row>
    <row r="349" spans="1:65" s="2" customFormat="1" ht="24.2" customHeight="1">
      <c r="A349" s="30"/>
      <c r="B349" s="135"/>
      <c r="C349" s="136" t="s">
        <v>457</v>
      </c>
      <c r="D349" s="136" t="s">
        <v>140</v>
      </c>
      <c r="E349" s="137" t="s">
        <v>364</v>
      </c>
      <c r="F349" s="138" t="s">
        <v>365</v>
      </c>
      <c r="G349" s="139" t="s">
        <v>175</v>
      </c>
      <c r="H349" s="140">
        <v>0.8</v>
      </c>
      <c r="I349" s="141"/>
      <c r="J349" s="141">
        <f>ROUND(I349*H349,2)</f>
        <v>0</v>
      </c>
      <c r="K349" s="138" t="s">
        <v>144</v>
      </c>
      <c r="L349" s="31"/>
      <c r="M349" s="142" t="s">
        <v>3</v>
      </c>
      <c r="N349" s="143" t="s">
        <v>40</v>
      </c>
      <c r="O349" s="144">
        <v>0.82499999999999996</v>
      </c>
      <c r="P349" s="144">
        <f>O349*H349</f>
        <v>0.66</v>
      </c>
      <c r="Q349" s="144">
        <v>6.3899999999999998E-3</v>
      </c>
      <c r="R349" s="144">
        <f>Q349*H349</f>
        <v>5.1120000000000002E-3</v>
      </c>
      <c r="S349" s="144">
        <v>0</v>
      </c>
      <c r="T349" s="145">
        <f>S349*H349</f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46" t="s">
        <v>145</v>
      </c>
      <c r="AT349" s="146" t="s">
        <v>140</v>
      </c>
      <c r="AU349" s="146" t="s">
        <v>146</v>
      </c>
      <c r="AY349" s="18" t="s">
        <v>136</v>
      </c>
      <c r="BE349" s="147">
        <f>IF(N349="základní",J349,0)</f>
        <v>0</v>
      </c>
      <c r="BF349" s="147">
        <f>IF(N349="snížená",J349,0)</f>
        <v>0</v>
      </c>
      <c r="BG349" s="147">
        <f>IF(N349="zákl. přenesená",J349,0)</f>
        <v>0</v>
      </c>
      <c r="BH349" s="147">
        <f>IF(N349="sníž. přenesená",J349,0)</f>
        <v>0</v>
      </c>
      <c r="BI349" s="147">
        <f>IF(N349="nulová",J349,0)</f>
        <v>0</v>
      </c>
      <c r="BJ349" s="18" t="s">
        <v>77</v>
      </c>
      <c r="BK349" s="147">
        <f>ROUND(I349*H349,2)</f>
        <v>0</v>
      </c>
      <c r="BL349" s="18" t="s">
        <v>145</v>
      </c>
      <c r="BM349" s="146" t="s">
        <v>366</v>
      </c>
    </row>
    <row r="350" spans="1:65" s="14" customFormat="1">
      <c r="B350" s="155"/>
      <c r="D350" s="149" t="s">
        <v>148</v>
      </c>
      <c r="E350" s="156" t="s">
        <v>3</v>
      </c>
      <c r="F350" s="157" t="s">
        <v>359</v>
      </c>
      <c r="H350" s="158">
        <v>0</v>
      </c>
      <c r="L350" s="155"/>
      <c r="M350" s="159"/>
      <c r="N350" s="160"/>
      <c r="O350" s="160"/>
      <c r="P350" s="160"/>
      <c r="Q350" s="160"/>
      <c r="R350" s="160"/>
      <c r="S350" s="160"/>
      <c r="T350" s="161"/>
      <c r="AT350" s="156" t="s">
        <v>148</v>
      </c>
      <c r="AU350" s="156" t="s">
        <v>146</v>
      </c>
      <c r="AV350" s="14" t="s">
        <v>79</v>
      </c>
      <c r="AW350" s="14" t="s">
        <v>31</v>
      </c>
      <c r="AX350" s="14" t="s">
        <v>69</v>
      </c>
      <c r="AY350" s="156" t="s">
        <v>136</v>
      </c>
    </row>
    <row r="351" spans="1:65" s="14" customFormat="1">
      <c r="B351" s="155"/>
      <c r="D351" s="149" t="s">
        <v>148</v>
      </c>
      <c r="E351" s="156" t="s">
        <v>3</v>
      </c>
      <c r="F351" s="157" t="s">
        <v>1019</v>
      </c>
      <c r="H351" s="158">
        <v>0.8</v>
      </c>
      <c r="L351" s="155"/>
      <c r="M351" s="159"/>
      <c r="N351" s="160"/>
      <c r="O351" s="160"/>
      <c r="P351" s="160"/>
      <c r="Q351" s="160"/>
      <c r="R351" s="160"/>
      <c r="S351" s="160"/>
      <c r="T351" s="161"/>
      <c r="AT351" s="156" t="s">
        <v>148</v>
      </c>
      <c r="AU351" s="156" t="s">
        <v>146</v>
      </c>
      <c r="AV351" s="14" t="s">
        <v>79</v>
      </c>
      <c r="AW351" s="14" t="s">
        <v>31</v>
      </c>
      <c r="AX351" s="14" t="s">
        <v>69</v>
      </c>
      <c r="AY351" s="156" t="s">
        <v>136</v>
      </c>
    </row>
    <row r="352" spans="1:65" s="14" customFormat="1">
      <c r="B352" s="155"/>
      <c r="D352" s="149" t="s">
        <v>148</v>
      </c>
      <c r="E352" s="156" t="s">
        <v>3</v>
      </c>
      <c r="F352" s="157" t="s">
        <v>361</v>
      </c>
      <c r="H352" s="158">
        <v>0</v>
      </c>
      <c r="L352" s="155"/>
      <c r="M352" s="159"/>
      <c r="N352" s="160"/>
      <c r="O352" s="160"/>
      <c r="P352" s="160"/>
      <c r="Q352" s="160"/>
      <c r="R352" s="160"/>
      <c r="S352" s="160"/>
      <c r="T352" s="161"/>
      <c r="AT352" s="156" t="s">
        <v>148</v>
      </c>
      <c r="AU352" s="156" t="s">
        <v>146</v>
      </c>
      <c r="AV352" s="14" t="s">
        <v>79</v>
      </c>
      <c r="AW352" s="14" t="s">
        <v>31</v>
      </c>
      <c r="AX352" s="14" t="s">
        <v>69</v>
      </c>
      <c r="AY352" s="156" t="s">
        <v>136</v>
      </c>
    </row>
    <row r="353" spans="1:65" s="14" customFormat="1">
      <c r="B353" s="155"/>
      <c r="D353" s="149" t="s">
        <v>148</v>
      </c>
      <c r="E353" s="156" t="s">
        <v>3</v>
      </c>
      <c r="F353" s="157" t="s">
        <v>362</v>
      </c>
      <c r="H353" s="158">
        <v>0</v>
      </c>
      <c r="L353" s="155"/>
      <c r="M353" s="159"/>
      <c r="N353" s="160"/>
      <c r="O353" s="160"/>
      <c r="P353" s="160"/>
      <c r="Q353" s="160"/>
      <c r="R353" s="160"/>
      <c r="S353" s="160"/>
      <c r="T353" s="161"/>
      <c r="AT353" s="156" t="s">
        <v>148</v>
      </c>
      <c r="AU353" s="156" t="s">
        <v>146</v>
      </c>
      <c r="AV353" s="14" t="s">
        <v>79</v>
      </c>
      <c r="AW353" s="14" t="s">
        <v>31</v>
      </c>
      <c r="AX353" s="14" t="s">
        <v>69</v>
      </c>
      <c r="AY353" s="156" t="s">
        <v>136</v>
      </c>
    </row>
    <row r="354" spans="1:65" s="15" customFormat="1">
      <c r="B354" s="162"/>
      <c r="D354" s="149" t="s">
        <v>148</v>
      </c>
      <c r="E354" s="163" t="s">
        <v>3</v>
      </c>
      <c r="F354" s="164" t="s">
        <v>151</v>
      </c>
      <c r="H354" s="165">
        <v>0.8</v>
      </c>
      <c r="L354" s="162"/>
      <c r="M354" s="166"/>
      <c r="N354" s="167"/>
      <c r="O354" s="167"/>
      <c r="P354" s="167"/>
      <c r="Q354" s="167"/>
      <c r="R354" s="167"/>
      <c r="S354" s="167"/>
      <c r="T354" s="168"/>
      <c r="AT354" s="163" t="s">
        <v>148</v>
      </c>
      <c r="AU354" s="163" t="s">
        <v>146</v>
      </c>
      <c r="AV354" s="15" t="s">
        <v>145</v>
      </c>
      <c r="AW354" s="15" t="s">
        <v>31</v>
      </c>
      <c r="AX354" s="15" t="s">
        <v>77</v>
      </c>
      <c r="AY354" s="163" t="s">
        <v>136</v>
      </c>
    </row>
    <row r="355" spans="1:65" s="12" customFormat="1" ht="22.9" customHeight="1">
      <c r="B355" s="123"/>
      <c r="D355" s="124" t="s">
        <v>68</v>
      </c>
      <c r="E355" s="133" t="s">
        <v>172</v>
      </c>
      <c r="F355" s="133" t="s">
        <v>1020</v>
      </c>
      <c r="J355" s="134">
        <f>BK355</f>
        <v>0</v>
      </c>
      <c r="L355" s="123"/>
      <c r="M355" s="127"/>
      <c r="N355" s="128"/>
      <c r="O355" s="128"/>
      <c r="P355" s="129">
        <f>P356+P368+P373</f>
        <v>6.9739999999999993</v>
      </c>
      <c r="Q355" s="128"/>
      <c r="R355" s="129">
        <f>R356+R368+R373</f>
        <v>2.7389174999999999</v>
      </c>
      <c r="S355" s="128"/>
      <c r="T355" s="130">
        <f>T356+T368+T373</f>
        <v>0</v>
      </c>
      <c r="AR355" s="124" t="s">
        <v>77</v>
      </c>
      <c r="AT355" s="131" t="s">
        <v>68</v>
      </c>
      <c r="AU355" s="131" t="s">
        <v>77</v>
      </c>
      <c r="AY355" s="124" t="s">
        <v>136</v>
      </c>
      <c r="BK355" s="132">
        <f>BK356+BK368+BK373</f>
        <v>0</v>
      </c>
    </row>
    <row r="356" spans="1:65" s="12" customFormat="1" ht="20.85" customHeight="1">
      <c r="B356" s="123"/>
      <c r="D356" s="124" t="s">
        <v>68</v>
      </c>
      <c r="E356" s="133" t="s">
        <v>509</v>
      </c>
      <c r="F356" s="133" t="s">
        <v>1021</v>
      </c>
      <c r="J356" s="134">
        <f>BK356</f>
        <v>0</v>
      </c>
      <c r="L356" s="123"/>
      <c r="M356" s="127"/>
      <c r="N356" s="128"/>
      <c r="O356" s="128"/>
      <c r="P356" s="129">
        <f>SUM(P357:P367)</f>
        <v>4.1717499999999994</v>
      </c>
      <c r="Q356" s="128"/>
      <c r="R356" s="129">
        <f>SUM(R357:R367)</f>
        <v>2.2433399999999999</v>
      </c>
      <c r="S356" s="128"/>
      <c r="T356" s="130">
        <f>SUM(T357:T367)</f>
        <v>0</v>
      </c>
      <c r="AR356" s="124" t="s">
        <v>77</v>
      </c>
      <c r="AT356" s="131" t="s">
        <v>68</v>
      </c>
      <c r="AU356" s="131" t="s">
        <v>79</v>
      </c>
      <c r="AY356" s="124" t="s">
        <v>136</v>
      </c>
      <c r="BK356" s="132">
        <f>SUM(BK357:BK367)</f>
        <v>0</v>
      </c>
    </row>
    <row r="357" spans="1:65" s="2" customFormat="1" ht="37.9" customHeight="1">
      <c r="A357" s="30"/>
      <c r="B357" s="135"/>
      <c r="C357" s="136" t="s">
        <v>464</v>
      </c>
      <c r="D357" s="136" t="s">
        <v>140</v>
      </c>
      <c r="E357" s="137" t="s">
        <v>1022</v>
      </c>
      <c r="F357" s="138" t="s">
        <v>1023</v>
      </c>
      <c r="G357" s="139" t="s">
        <v>175</v>
      </c>
      <c r="H357" s="140">
        <v>4.4000000000000004</v>
      </c>
      <c r="I357" s="141"/>
      <c r="J357" s="141">
        <f>ROUND(I357*H357,2)</f>
        <v>0</v>
      </c>
      <c r="K357" s="138" t="s">
        <v>144</v>
      </c>
      <c r="L357" s="31"/>
      <c r="M357" s="142" t="s">
        <v>3</v>
      </c>
      <c r="N357" s="143" t="s">
        <v>40</v>
      </c>
      <c r="O357" s="144">
        <v>0.31</v>
      </c>
      <c r="P357" s="144">
        <f>O357*H357</f>
        <v>1.3640000000000001</v>
      </c>
      <c r="Q357" s="144">
        <v>0.34499999999999997</v>
      </c>
      <c r="R357" s="144">
        <f>Q357*H357</f>
        <v>1.518</v>
      </c>
      <c r="S357" s="144">
        <v>0</v>
      </c>
      <c r="T357" s="145">
        <f>S357*H357</f>
        <v>0</v>
      </c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R357" s="146" t="s">
        <v>145</v>
      </c>
      <c r="AT357" s="146" t="s">
        <v>140</v>
      </c>
      <c r="AU357" s="146" t="s">
        <v>146</v>
      </c>
      <c r="AY357" s="18" t="s">
        <v>136</v>
      </c>
      <c r="BE357" s="147">
        <f>IF(N357="základní",J357,0)</f>
        <v>0</v>
      </c>
      <c r="BF357" s="147">
        <f>IF(N357="snížená",J357,0)</f>
        <v>0</v>
      </c>
      <c r="BG357" s="147">
        <f>IF(N357="zákl. přenesená",J357,0)</f>
        <v>0</v>
      </c>
      <c r="BH357" s="147">
        <f>IF(N357="sníž. přenesená",J357,0)</f>
        <v>0</v>
      </c>
      <c r="BI357" s="147">
        <f>IF(N357="nulová",J357,0)</f>
        <v>0</v>
      </c>
      <c r="BJ357" s="18" t="s">
        <v>77</v>
      </c>
      <c r="BK357" s="147">
        <f>ROUND(I357*H357,2)</f>
        <v>0</v>
      </c>
      <c r="BL357" s="18" t="s">
        <v>145</v>
      </c>
      <c r="BM357" s="146" t="s">
        <v>1024</v>
      </c>
    </row>
    <row r="358" spans="1:65" s="13" customFormat="1">
      <c r="B358" s="148"/>
      <c r="D358" s="149" t="s">
        <v>148</v>
      </c>
      <c r="E358" s="150" t="s">
        <v>3</v>
      </c>
      <c r="F358" s="151" t="s">
        <v>876</v>
      </c>
      <c r="H358" s="150" t="s">
        <v>3</v>
      </c>
      <c r="L358" s="148"/>
      <c r="M358" s="152"/>
      <c r="N358" s="153"/>
      <c r="O358" s="153"/>
      <c r="P358" s="153"/>
      <c r="Q358" s="153"/>
      <c r="R358" s="153"/>
      <c r="S358" s="153"/>
      <c r="T358" s="154"/>
      <c r="AT358" s="150" t="s">
        <v>148</v>
      </c>
      <c r="AU358" s="150" t="s">
        <v>146</v>
      </c>
      <c r="AV358" s="13" t="s">
        <v>77</v>
      </c>
      <c r="AW358" s="13" t="s">
        <v>31</v>
      </c>
      <c r="AX358" s="13" t="s">
        <v>69</v>
      </c>
      <c r="AY358" s="150" t="s">
        <v>136</v>
      </c>
    </row>
    <row r="359" spans="1:65" s="14" customFormat="1">
      <c r="B359" s="155"/>
      <c r="D359" s="149" t="s">
        <v>148</v>
      </c>
      <c r="E359" s="156" t="s">
        <v>3</v>
      </c>
      <c r="F359" s="157" t="s">
        <v>877</v>
      </c>
      <c r="H359" s="158">
        <v>1.65</v>
      </c>
      <c r="L359" s="155"/>
      <c r="M359" s="159"/>
      <c r="N359" s="160"/>
      <c r="O359" s="160"/>
      <c r="P359" s="160"/>
      <c r="Q359" s="160"/>
      <c r="R359" s="160"/>
      <c r="S359" s="160"/>
      <c r="T359" s="161"/>
      <c r="AT359" s="156" t="s">
        <v>148</v>
      </c>
      <c r="AU359" s="156" t="s">
        <v>146</v>
      </c>
      <c r="AV359" s="14" t="s">
        <v>79</v>
      </c>
      <c r="AW359" s="14" t="s">
        <v>31</v>
      </c>
      <c r="AX359" s="14" t="s">
        <v>69</v>
      </c>
      <c r="AY359" s="156" t="s">
        <v>136</v>
      </c>
    </row>
    <row r="360" spans="1:65" s="16" customFormat="1">
      <c r="B360" s="169"/>
      <c r="D360" s="149" t="s">
        <v>148</v>
      </c>
      <c r="E360" s="170" t="s">
        <v>3</v>
      </c>
      <c r="F360" s="171" t="s">
        <v>187</v>
      </c>
      <c r="H360" s="172">
        <v>1.65</v>
      </c>
      <c r="L360" s="169"/>
      <c r="M360" s="173"/>
      <c r="N360" s="174"/>
      <c r="O360" s="174"/>
      <c r="P360" s="174"/>
      <c r="Q360" s="174"/>
      <c r="R360" s="174"/>
      <c r="S360" s="174"/>
      <c r="T360" s="175"/>
      <c r="AT360" s="170" t="s">
        <v>148</v>
      </c>
      <c r="AU360" s="170" t="s">
        <v>146</v>
      </c>
      <c r="AV360" s="16" t="s">
        <v>146</v>
      </c>
      <c r="AW360" s="16" t="s">
        <v>31</v>
      </c>
      <c r="AX360" s="16" t="s">
        <v>69</v>
      </c>
      <c r="AY360" s="170" t="s">
        <v>136</v>
      </c>
    </row>
    <row r="361" spans="1:65" s="14" customFormat="1">
      <c r="B361" s="155"/>
      <c r="D361" s="149" t="s">
        <v>148</v>
      </c>
      <c r="E361" s="156" t="s">
        <v>3</v>
      </c>
      <c r="F361" s="157" t="s">
        <v>881</v>
      </c>
      <c r="H361" s="158">
        <v>2.75</v>
      </c>
      <c r="L361" s="155"/>
      <c r="M361" s="159"/>
      <c r="N361" s="160"/>
      <c r="O361" s="160"/>
      <c r="P361" s="160"/>
      <c r="Q361" s="160"/>
      <c r="R361" s="160"/>
      <c r="S361" s="160"/>
      <c r="T361" s="161"/>
      <c r="AT361" s="156" t="s">
        <v>148</v>
      </c>
      <c r="AU361" s="156" t="s">
        <v>146</v>
      </c>
      <c r="AV361" s="14" t="s">
        <v>79</v>
      </c>
      <c r="AW361" s="14" t="s">
        <v>31</v>
      </c>
      <c r="AX361" s="14" t="s">
        <v>69</v>
      </c>
      <c r="AY361" s="156" t="s">
        <v>136</v>
      </c>
    </row>
    <row r="362" spans="1:65" s="16" customFormat="1">
      <c r="B362" s="169"/>
      <c r="D362" s="149" t="s">
        <v>148</v>
      </c>
      <c r="E362" s="170" t="s">
        <v>3</v>
      </c>
      <c r="F362" s="171" t="s">
        <v>187</v>
      </c>
      <c r="H362" s="172">
        <v>2.75</v>
      </c>
      <c r="L362" s="169"/>
      <c r="M362" s="173"/>
      <c r="N362" s="174"/>
      <c r="O362" s="174"/>
      <c r="P362" s="174"/>
      <c r="Q362" s="174"/>
      <c r="R362" s="174"/>
      <c r="S362" s="174"/>
      <c r="T362" s="175"/>
      <c r="AT362" s="170" t="s">
        <v>148</v>
      </c>
      <c r="AU362" s="170" t="s">
        <v>146</v>
      </c>
      <c r="AV362" s="16" t="s">
        <v>146</v>
      </c>
      <c r="AW362" s="16" t="s">
        <v>31</v>
      </c>
      <c r="AX362" s="16" t="s">
        <v>69</v>
      </c>
      <c r="AY362" s="170" t="s">
        <v>136</v>
      </c>
    </row>
    <row r="363" spans="1:65" s="15" customFormat="1">
      <c r="B363" s="162"/>
      <c r="D363" s="149" t="s">
        <v>148</v>
      </c>
      <c r="E363" s="163" t="s">
        <v>3</v>
      </c>
      <c r="F363" s="164" t="s">
        <v>151</v>
      </c>
      <c r="H363" s="165">
        <v>4.4000000000000004</v>
      </c>
      <c r="L363" s="162"/>
      <c r="M363" s="166"/>
      <c r="N363" s="167"/>
      <c r="O363" s="167"/>
      <c r="P363" s="167"/>
      <c r="Q363" s="167"/>
      <c r="R363" s="167"/>
      <c r="S363" s="167"/>
      <c r="T363" s="168"/>
      <c r="AT363" s="163" t="s">
        <v>148</v>
      </c>
      <c r="AU363" s="163" t="s">
        <v>146</v>
      </c>
      <c r="AV363" s="15" t="s">
        <v>145</v>
      </c>
      <c r="AW363" s="15" t="s">
        <v>31</v>
      </c>
      <c r="AX363" s="15" t="s">
        <v>77</v>
      </c>
      <c r="AY363" s="163" t="s">
        <v>136</v>
      </c>
    </row>
    <row r="364" spans="1:65" s="2" customFormat="1" ht="37.9" customHeight="1">
      <c r="A364" s="30"/>
      <c r="B364" s="135"/>
      <c r="C364" s="136" t="s">
        <v>472</v>
      </c>
      <c r="D364" s="136" t="s">
        <v>140</v>
      </c>
      <c r="E364" s="137" t="s">
        <v>1025</v>
      </c>
      <c r="F364" s="138" t="s">
        <v>1026</v>
      </c>
      <c r="G364" s="139" t="s">
        <v>175</v>
      </c>
      <c r="H364" s="140">
        <v>2.75</v>
      </c>
      <c r="I364" s="141"/>
      <c r="J364" s="141">
        <f>ROUND(I364*H364,2)</f>
        <v>0</v>
      </c>
      <c r="K364" s="138" t="s">
        <v>144</v>
      </c>
      <c r="L364" s="31"/>
      <c r="M364" s="142" t="s">
        <v>3</v>
      </c>
      <c r="N364" s="143" t="s">
        <v>40</v>
      </c>
      <c r="O364" s="144">
        <v>1.0209999999999999</v>
      </c>
      <c r="P364" s="144">
        <f>O364*H364</f>
        <v>2.8077499999999995</v>
      </c>
      <c r="Q364" s="144">
        <v>0.26375999999999999</v>
      </c>
      <c r="R364" s="144">
        <f>Q364*H364</f>
        <v>0.72533999999999998</v>
      </c>
      <c r="S364" s="144">
        <v>0</v>
      </c>
      <c r="T364" s="145">
        <f>S364*H364</f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46" t="s">
        <v>145</v>
      </c>
      <c r="AT364" s="146" t="s">
        <v>140</v>
      </c>
      <c r="AU364" s="146" t="s">
        <v>146</v>
      </c>
      <c r="AY364" s="18" t="s">
        <v>136</v>
      </c>
      <c r="BE364" s="147">
        <f>IF(N364="základní",J364,0)</f>
        <v>0</v>
      </c>
      <c r="BF364" s="147">
        <f>IF(N364="snížená",J364,0)</f>
        <v>0</v>
      </c>
      <c r="BG364" s="147">
        <f>IF(N364="zákl. přenesená",J364,0)</f>
        <v>0</v>
      </c>
      <c r="BH364" s="147">
        <f>IF(N364="sníž. přenesená",J364,0)</f>
        <v>0</v>
      </c>
      <c r="BI364" s="147">
        <f>IF(N364="nulová",J364,0)</f>
        <v>0</v>
      </c>
      <c r="BJ364" s="18" t="s">
        <v>77</v>
      </c>
      <c r="BK364" s="147">
        <f>ROUND(I364*H364,2)</f>
        <v>0</v>
      </c>
      <c r="BL364" s="18" t="s">
        <v>145</v>
      </c>
      <c r="BM364" s="146" t="s">
        <v>1027</v>
      </c>
    </row>
    <row r="365" spans="1:65" s="14" customFormat="1">
      <c r="B365" s="155"/>
      <c r="D365" s="149" t="s">
        <v>148</v>
      </c>
      <c r="E365" s="156" t="s">
        <v>3</v>
      </c>
      <c r="F365" s="157" t="s">
        <v>881</v>
      </c>
      <c r="H365" s="158">
        <v>2.75</v>
      </c>
      <c r="L365" s="155"/>
      <c r="M365" s="159"/>
      <c r="N365" s="160"/>
      <c r="O365" s="160"/>
      <c r="P365" s="160"/>
      <c r="Q365" s="160"/>
      <c r="R365" s="160"/>
      <c r="S365" s="160"/>
      <c r="T365" s="161"/>
      <c r="AT365" s="156" t="s">
        <v>148</v>
      </c>
      <c r="AU365" s="156" t="s">
        <v>146</v>
      </c>
      <c r="AV365" s="14" t="s">
        <v>79</v>
      </c>
      <c r="AW365" s="14" t="s">
        <v>31</v>
      </c>
      <c r="AX365" s="14" t="s">
        <v>69</v>
      </c>
      <c r="AY365" s="156" t="s">
        <v>136</v>
      </c>
    </row>
    <row r="366" spans="1:65" s="16" customFormat="1">
      <c r="B366" s="169"/>
      <c r="D366" s="149" t="s">
        <v>148</v>
      </c>
      <c r="E366" s="170" t="s">
        <v>3</v>
      </c>
      <c r="F366" s="171" t="s">
        <v>187</v>
      </c>
      <c r="H366" s="172">
        <v>2.75</v>
      </c>
      <c r="L366" s="169"/>
      <c r="M366" s="173"/>
      <c r="N366" s="174"/>
      <c r="O366" s="174"/>
      <c r="P366" s="174"/>
      <c r="Q366" s="174"/>
      <c r="R366" s="174"/>
      <c r="S366" s="174"/>
      <c r="T366" s="175"/>
      <c r="AT366" s="170" t="s">
        <v>148</v>
      </c>
      <c r="AU366" s="170" t="s">
        <v>146</v>
      </c>
      <c r="AV366" s="16" t="s">
        <v>146</v>
      </c>
      <c r="AW366" s="16" t="s">
        <v>31</v>
      </c>
      <c r="AX366" s="16" t="s">
        <v>69</v>
      </c>
      <c r="AY366" s="170" t="s">
        <v>136</v>
      </c>
    </row>
    <row r="367" spans="1:65" s="15" customFormat="1">
      <c r="B367" s="162"/>
      <c r="D367" s="149" t="s">
        <v>148</v>
      </c>
      <c r="E367" s="163" t="s">
        <v>3</v>
      </c>
      <c r="F367" s="164" t="s">
        <v>151</v>
      </c>
      <c r="H367" s="165">
        <v>2.75</v>
      </c>
      <c r="L367" s="162"/>
      <c r="M367" s="166"/>
      <c r="N367" s="167"/>
      <c r="O367" s="167"/>
      <c r="P367" s="167"/>
      <c r="Q367" s="167"/>
      <c r="R367" s="167"/>
      <c r="S367" s="167"/>
      <c r="T367" s="168"/>
      <c r="AT367" s="163" t="s">
        <v>148</v>
      </c>
      <c r="AU367" s="163" t="s">
        <v>146</v>
      </c>
      <c r="AV367" s="15" t="s">
        <v>145</v>
      </c>
      <c r="AW367" s="15" t="s">
        <v>31</v>
      </c>
      <c r="AX367" s="15" t="s">
        <v>77</v>
      </c>
      <c r="AY367" s="163" t="s">
        <v>136</v>
      </c>
    </row>
    <row r="368" spans="1:65" s="12" customFormat="1" ht="20.85" customHeight="1">
      <c r="B368" s="123"/>
      <c r="D368" s="124" t="s">
        <v>68</v>
      </c>
      <c r="E368" s="133" t="s">
        <v>513</v>
      </c>
      <c r="F368" s="133" t="s">
        <v>1028</v>
      </c>
      <c r="J368" s="134">
        <f>BK368</f>
        <v>0</v>
      </c>
      <c r="L368" s="123"/>
      <c r="M368" s="127"/>
      <c r="N368" s="128"/>
      <c r="O368" s="128"/>
      <c r="P368" s="129">
        <f>SUM(P369:P372)</f>
        <v>1.61425</v>
      </c>
      <c r="Q368" s="128"/>
      <c r="R368" s="129">
        <f>SUM(R369:R372)</f>
        <v>0.35656500000000002</v>
      </c>
      <c r="S368" s="128"/>
      <c r="T368" s="130">
        <f>SUM(T369:T372)</f>
        <v>0</v>
      </c>
      <c r="AR368" s="124" t="s">
        <v>77</v>
      </c>
      <c r="AT368" s="131" t="s">
        <v>68</v>
      </c>
      <c r="AU368" s="131" t="s">
        <v>79</v>
      </c>
      <c r="AY368" s="124" t="s">
        <v>136</v>
      </c>
      <c r="BK368" s="132">
        <f>SUM(BK369:BK372)</f>
        <v>0</v>
      </c>
    </row>
    <row r="369" spans="1:65" s="2" customFormat="1" ht="37.9" customHeight="1">
      <c r="A369" s="30"/>
      <c r="B369" s="135"/>
      <c r="C369" s="136" t="s">
        <v>478</v>
      </c>
      <c r="D369" s="136" t="s">
        <v>140</v>
      </c>
      <c r="E369" s="137" t="s">
        <v>1029</v>
      </c>
      <c r="F369" s="138" t="s">
        <v>1030</v>
      </c>
      <c r="G369" s="139" t="s">
        <v>175</v>
      </c>
      <c r="H369" s="140">
        <v>2.75</v>
      </c>
      <c r="I369" s="141"/>
      <c r="J369" s="141">
        <f>ROUND(I369*H369,2)</f>
        <v>0</v>
      </c>
      <c r="K369" s="138" t="s">
        <v>144</v>
      </c>
      <c r="L369" s="31"/>
      <c r="M369" s="142" t="s">
        <v>3</v>
      </c>
      <c r="N369" s="143" t="s">
        <v>40</v>
      </c>
      <c r="O369" s="144">
        <v>0.58699999999999997</v>
      </c>
      <c r="P369" s="144">
        <f>O369*H369</f>
        <v>1.61425</v>
      </c>
      <c r="Q369" s="144">
        <v>0.12966</v>
      </c>
      <c r="R369" s="144">
        <f>Q369*H369</f>
        <v>0.35656500000000002</v>
      </c>
      <c r="S369" s="144">
        <v>0</v>
      </c>
      <c r="T369" s="145">
        <f>S369*H369</f>
        <v>0</v>
      </c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R369" s="146" t="s">
        <v>145</v>
      </c>
      <c r="AT369" s="146" t="s">
        <v>140</v>
      </c>
      <c r="AU369" s="146" t="s">
        <v>146</v>
      </c>
      <c r="AY369" s="18" t="s">
        <v>136</v>
      </c>
      <c r="BE369" s="147">
        <f>IF(N369="základní",J369,0)</f>
        <v>0</v>
      </c>
      <c r="BF369" s="147">
        <f>IF(N369="snížená",J369,0)</f>
        <v>0</v>
      </c>
      <c r="BG369" s="147">
        <f>IF(N369="zákl. přenesená",J369,0)</f>
        <v>0</v>
      </c>
      <c r="BH369" s="147">
        <f>IF(N369="sníž. přenesená",J369,0)</f>
        <v>0</v>
      </c>
      <c r="BI369" s="147">
        <f>IF(N369="nulová",J369,0)</f>
        <v>0</v>
      </c>
      <c r="BJ369" s="18" t="s">
        <v>77</v>
      </c>
      <c r="BK369" s="147">
        <f>ROUND(I369*H369,2)</f>
        <v>0</v>
      </c>
      <c r="BL369" s="18" t="s">
        <v>145</v>
      </c>
      <c r="BM369" s="146" t="s">
        <v>1031</v>
      </c>
    </row>
    <row r="370" spans="1:65" s="14" customFormat="1">
      <c r="B370" s="155"/>
      <c r="D370" s="149" t="s">
        <v>148</v>
      </c>
      <c r="E370" s="156" t="s">
        <v>3</v>
      </c>
      <c r="F370" s="157" t="s">
        <v>881</v>
      </c>
      <c r="H370" s="158">
        <v>2.75</v>
      </c>
      <c r="L370" s="155"/>
      <c r="M370" s="159"/>
      <c r="N370" s="160"/>
      <c r="O370" s="160"/>
      <c r="P370" s="160"/>
      <c r="Q370" s="160"/>
      <c r="R370" s="160"/>
      <c r="S370" s="160"/>
      <c r="T370" s="161"/>
      <c r="AT370" s="156" t="s">
        <v>148</v>
      </c>
      <c r="AU370" s="156" t="s">
        <v>146</v>
      </c>
      <c r="AV370" s="14" t="s">
        <v>79</v>
      </c>
      <c r="AW370" s="14" t="s">
        <v>31</v>
      </c>
      <c r="AX370" s="14" t="s">
        <v>69</v>
      </c>
      <c r="AY370" s="156" t="s">
        <v>136</v>
      </c>
    </row>
    <row r="371" spans="1:65" s="16" customFormat="1">
      <c r="B371" s="169"/>
      <c r="D371" s="149" t="s">
        <v>148</v>
      </c>
      <c r="E371" s="170" t="s">
        <v>3</v>
      </c>
      <c r="F371" s="171" t="s">
        <v>187</v>
      </c>
      <c r="H371" s="172">
        <v>2.75</v>
      </c>
      <c r="L371" s="169"/>
      <c r="M371" s="173"/>
      <c r="N371" s="174"/>
      <c r="O371" s="174"/>
      <c r="P371" s="174"/>
      <c r="Q371" s="174"/>
      <c r="R371" s="174"/>
      <c r="S371" s="174"/>
      <c r="T371" s="175"/>
      <c r="AT371" s="170" t="s">
        <v>148</v>
      </c>
      <c r="AU371" s="170" t="s">
        <v>146</v>
      </c>
      <c r="AV371" s="16" t="s">
        <v>146</v>
      </c>
      <c r="AW371" s="16" t="s">
        <v>31</v>
      </c>
      <c r="AX371" s="16" t="s">
        <v>69</v>
      </c>
      <c r="AY371" s="170" t="s">
        <v>136</v>
      </c>
    </row>
    <row r="372" spans="1:65" s="15" customFormat="1">
      <c r="B372" s="162"/>
      <c r="D372" s="149" t="s">
        <v>148</v>
      </c>
      <c r="E372" s="163" t="s">
        <v>3</v>
      </c>
      <c r="F372" s="164" t="s">
        <v>151</v>
      </c>
      <c r="H372" s="165">
        <v>2.75</v>
      </c>
      <c r="L372" s="162"/>
      <c r="M372" s="166"/>
      <c r="N372" s="167"/>
      <c r="O372" s="167"/>
      <c r="P372" s="167"/>
      <c r="Q372" s="167"/>
      <c r="R372" s="167"/>
      <c r="S372" s="167"/>
      <c r="T372" s="168"/>
      <c r="AT372" s="163" t="s">
        <v>148</v>
      </c>
      <c r="AU372" s="163" t="s">
        <v>146</v>
      </c>
      <c r="AV372" s="15" t="s">
        <v>145</v>
      </c>
      <c r="AW372" s="15" t="s">
        <v>31</v>
      </c>
      <c r="AX372" s="15" t="s">
        <v>77</v>
      </c>
      <c r="AY372" s="163" t="s">
        <v>136</v>
      </c>
    </row>
    <row r="373" spans="1:65" s="12" customFormat="1" ht="20.85" customHeight="1">
      <c r="B373" s="123"/>
      <c r="D373" s="124" t="s">
        <v>68</v>
      </c>
      <c r="E373" s="133" t="s">
        <v>521</v>
      </c>
      <c r="F373" s="133" t="s">
        <v>1032</v>
      </c>
      <c r="J373" s="134">
        <f>BK373</f>
        <v>0</v>
      </c>
      <c r="L373" s="123"/>
      <c r="M373" s="127"/>
      <c r="N373" s="128"/>
      <c r="O373" s="128"/>
      <c r="P373" s="129">
        <f>SUM(P374:P377)</f>
        <v>1.1879999999999999</v>
      </c>
      <c r="Q373" s="128"/>
      <c r="R373" s="129">
        <f>SUM(R374:R377)</f>
        <v>0.13901250000000001</v>
      </c>
      <c r="S373" s="128"/>
      <c r="T373" s="130">
        <f>SUM(T374:T377)</f>
        <v>0</v>
      </c>
      <c r="AR373" s="124" t="s">
        <v>77</v>
      </c>
      <c r="AT373" s="131" t="s">
        <v>68</v>
      </c>
      <c r="AU373" s="131" t="s">
        <v>79</v>
      </c>
      <c r="AY373" s="124" t="s">
        <v>136</v>
      </c>
      <c r="BK373" s="132">
        <f>SUM(BK374:BK377)</f>
        <v>0</v>
      </c>
    </row>
    <row r="374" spans="1:65" s="2" customFormat="1" ht="76.349999999999994" customHeight="1">
      <c r="A374" s="30"/>
      <c r="B374" s="135"/>
      <c r="C374" s="136" t="s">
        <v>482</v>
      </c>
      <c r="D374" s="136" t="s">
        <v>140</v>
      </c>
      <c r="E374" s="137" t="s">
        <v>1033</v>
      </c>
      <c r="F374" s="138" t="s">
        <v>1034</v>
      </c>
      <c r="G374" s="139" t="s">
        <v>175</v>
      </c>
      <c r="H374" s="140">
        <v>1.65</v>
      </c>
      <c r="I374" s="141"/>
      <c r="J374" s="141">
        <f>ROUND(I374*H374,2)</f>
        <v>0</v>
      </c>
      <c r="K374" s="138" t="s">
        <v>144</v>
      </c>
      <c r="L374" s="31"/>
      <c r="M374" s="142" t="s">
        <v>3</v>
      </c>
      <c r="N374" s="143" t="s">
        <v>40</v>
      </c>
      <c r="O374" s="144">
        <v>0.72</v>
      </c>
      <c r="P374" s="144">
        <f>O374*H374</f>
        <v>1.1879999999999999</v>
      </c>
      <c r="Q374" s="144">
        <v>8.4250000000000005E-2</v>
      </c>
      <c r="R374" s="144">
        <f>Q374*H374</f>
        <v>0.13901250000000001</v>
      </c>
      <c r="S374" s="144">
        <v>0</v>
      </c>
      <c r="T374" s="145">
        <f>S374*H374</f>
        <v>0</v>
      </c>
      <c r="U374" s="30"/>
      <c r="V374" s="30"/>
      <c r="W374" s="30"/>
      <c r="X374" s="30"/>
      <c r="Y374" s="30"/>
      <c r="Z374" s="30"/>
      <c r="AA374" s="30"/>
      <c r="AB374" s="30"/>
      <c r="AC374" s="30"/>
      <c r="AD374" s="30"/>
      <c r="AE374" s="30"/>
      <c r="AR374" s="146" t="s">
        <v>145</v>
      </c>
      <c r="AT374" s="146" t="s">
        <v>140</v>
      </c>
      <c r="AU374" s="146" t="s">
        <v>146</v>
      </c>
      <c r="AY374" s="18" t="s">
        <v>136</v>
      </c>
      <c r="BE374" s="147">
        <f>IF(N374="základní",J374,0)</f>
        <v>0</v>
      </c>
      <c r="BF374" s="147">
        <f>IF(N374="snížená",J374,0)</f>
        <v>0</v>
      </c>
      <c r="BG374" s="147">
        <f>IF(N374="zákl. přenesená",J374,0)</f>
        <v>0</v>
      </c>
      <c r="BH374" s="147">
        <f>IF(N374="sníž. přenesená",J374,0)</f>
        <v>0</v>
      </c>
      <c r="BI374" s="147">
        <f>IF(N374="nulová",J374,0)</f>
        <v>0</v>
      </c>
      <c r="BJ374" s="18" t="s">
        <v>77</v>
      </c>
      <c r="BK374" s="147">
        <f>ROUND(I374*H374,2)</f>
        <v>0</v>
      </c>
      <c r="BL374" s="18" t="s">
        <v>145</v>
      </c>
      <c r="BM374" s="146" t="s">
        <v>1035</v>
      </c>
    </row>
    <row r="375" spans="1:65" s="13" customFormat="1">
      <c r="B375" s="148"/>
      <c r="D375" s="149" t="s">
        <v>148</v>
      </c>
      <c r="E375" s="150" t="s">
        <v>3</v>
      </c>
      <c r="F375" s="151" t="s">
        <v>876</v>
      </c>
      <c r="H375" s="150" t="s">
        <v>3</v>
      </c>
      <c r="L375" s="148"/>
      <c r="M375" s="152"/>
      <c r="N375" s="153"/>
      <c r="O375" s="153"/>
      <c r="P375" s="153"/>
      <c r="Q375" s="153"/>
      <c r="R375" s="153"/>
      <c r="S375" s="153"/>
      <c r="T375" s="154"/>
      <c r="AT375" s="150" t="s">
        <v>148</v>
      </c>
      <c r="AU375" s="150" t="s">
        <v>146</v>
      </c>
      <c r="AV375" s="13" t="s">
        <v>77</v>
      </c>
      <c r="AW375" s="13" t="s">
        <v>31</v>
      </c>
      <c r="AX375" s="13" t="s">
        <v>69</v>
      </c>
      <c r="AY375" s="150" t="s">
        <v>136</v>
      </c>
    </row>
    <row r="376" spans="1:65" s="14" customFormat="1">
      <c r="B376" s="155"/>
      <c r="D376" s="149" t="s">
        <v>148</v>
      </c>
      <c r="E376" s="156" t="s">
        <v>3</v>
      </c>
      <c r="F376" s="157" t="s">
        <v>877</v>
      </c>
      <c r="H376" s="158">
        <v>1.65</v>
      </c>
      <c r="L376" s="155"/>
      <c r="M376" s="159"/>
      <c r="N376" s="160"/>
      <c r="O376" s="160"/>
      <c r="P376" s="160"/>
      <c r="Q376" s="160"/>
      <c r="R376" s="160"/>
      <c r="S376" s="160"/>
      <c r="T376" s="161"/>
      <c r="AT376" s="156" t="s">
        <v>148</v>
      </c>
      <c r="AU376" s="156" t="s">
        <v>146</v>
      </c>
      <c r="AV376" s="14" t="s">
        <v>79</v>
      </c>
      <c r="AW376" s="14" t="s">
        <v>31</v>
      </c>
      <c r="AX376" s="14" t="s">
        <v>69</v>
      </c>
      <c r="AY376" s="156" t="s">
        <v>136</v>
      </c>
    </row>
    <row r="377" spans="1:65" s="15" customFormat="1">
      <c r="B377" s="162"/>
      <c r="D377" s="149" t="s">
        <v>148</v>
      </c>
      <c r="E377" s="163" t="s">
        <v>3</v>
      </c>
      <c r="F377" s="164" t="s">
        <v>151</v>
      </c>
      <c r="H377" s="165">
        <v>1.65</v>
      </c>
      <c r="L377" s="162"/>
      <c r="M377" s="166"/>
      <c r="N377" s="167"/>
      <c r="O377" s="167"/>
      <c r="P377" s="167"/>
      <c r="Q377" s="167"/>
      <c r="R377" s="167"/>
      <c r="S377" s="167"/>
      <c r="T377" s="168"/>
      <c r="AT377" s="163" t="s">
        <v>148</v>
      </c>
      <c r="AU377" s="163" t="s">
        <v>146</v>
      </c>
      <c r="AV377" s="15" t="s">
        <v>145</v>
      </c>
      <c r="AW377" s="15" t="s">
        <v>31</v>
      </c>
      <c r="AX377" s="15" t="s">
        <v>77</v>
      </c>
      <c r="AY377" s="163" t="s">
        <v>136</v>
      </c>
    </row>
    <row r="378" spans="1:65" s="12" customFormat="1" ht="22.9" customHeight="1">
      <c r="B378" s="123"/>
      <c r="D378" s="124" t="s">
        <v>68</v>
      </c>
      <c r="E378" s="133" t="s">
        <v>197</v>
      </c>
      <c r="F378" s="133" t="s">
        <v>368</v>
      </c>
      <c r="J378" s="134">
        <f>BK378</f>
        <v>0</v>
      </c>
      <c r="L378" s="123"/>
      <c r="M378" s="127"/>
      <c r="N378" s="128"/>
      <c r="O378" s="128"/>
      <c r="P378" s="129">
        <f>P379+P398+P423</f>
        <v>127.4667</v>
      </c>
      <c r="Q378" s="128"/>
      <c r="R378" s="129">
        <f>R379+R398+R423</f>
        <v>3.4252175799999995</v>
      </c>
      <c r="S378" s="128"/>
      <c r="T378" s="130">
        <f>T379+T398+T423</f>
        <v>4.8883999999999999</v>
      </c>
      <c r="AR378" s="124" t="s">
        <v>77</v>
      </c>
      <c r="AT378" s="131" t="s">
        <v>68</v>
      </c>
      <c r="AU378" s="131" t="s">
        <v>77</v>
      </c>
      <c r="AY378" s="124" t="s">
        <v>136</v>
      </c>
      <c r="BK378" s="132">
        <f>BK379+BK398+BK423</f>
        <v>0</v>
      </c>
    </row>
    <row r="379" spans="1:65" s="12" customFormat="1" ht="20.85" customHeight="1">
      <c r="B379" s="123"/>
      <c r="D379" s="124" t="s">
        <v>68</v>
      </c>
      <c r="E379" s="133" t="s">
        <v>369</v>
      </c>
      <c r="F379" s="133" t="s">
        <v>370</v>
      </c>
      <c r="J379" s="134">
        <f>BK379</f>
        <v>0</v>
      </c>
      <c r="L379" s="123"/>
      <c r="M379" s="127"/>
      <c r="N379" s="128"/>
      <c r="O379" s="128"/>
      <c r="P379" s="129">
        <f>SUM(P380:P397)</f>
        <v>24.677300000000002</v>
      </c>
      <c r="Q379" s="128"/>
      <c r="R379" s="129">
        <f>SUM(R380:R397)</f>
        <v>4.5270000000000005E-2</v>
      </c>
      <c r="S379" s="128"/>
      <c r="T379" s="130">
        <f>SUM(T380:T397)</f>
        <v>4.8883999999999999</v>
      </c>
      <c r="AR379" s="124" t="s">
        <v>77</v>
      </c>
      <c r="AT379" s="131" t="s">
        <v>68</v>
      </c>
      <c r="AU379" s="131" t="s">
        <v>79</v>
      </c>
      <c r="AY379" s="124" t="s">
        <v>136</v>
      </c>
      <c r="BK379" s="132">
        <f>SUM(BK380:BK397)</f>
        <v>0</v>
      </c>
    </row>
    <row r="380" spans="1:65" s="2" customFormat="1" ht="24.2" customHeight="1">
      <c r="A380" s="30"/>
      <c r="B380" s="135"/>
      <c r="C380" s="136" t="s">
        <v>487</v>
      </c>
      <c r="D380" s="136" t="s">
        <v>140</v>
      </c>
      <c r="E380" s="137" t="s">
        <v>378</v>
      </c>
      <c r="F380" s="138" t="s">
        <v>379</v>
      </c>
      <c r="G380" s="139" t="s">
        <v>159</v>
      </c>
      <c r="H380" s="140">
        <v>111.1</v>
      </c>
      <c r="I380" s="141"/>
      <c r="J380" s="141">
        <f>ROUND(I380*H380,2)</f>
        <v>0</v>
      </c>
      <c r="K380" s="138" t="s">
        <v>144</v>
      </c>
      <c r="L380" s="31"/>
      <c r="M380" s="142" t="s">
        <v>3</v>
      </c>
      <c r="N380" s="143" t="s">
        <v>40</v>
      </c>
      <c r="O380" s="144">
        <v>0.113</v>
      </c>
      <c r="P380" s="144">
        <f>O380*H380</f>
        <v>12.5543</v>
      </c>
      <c r="Q380" s="144">
        <v>0</v>
      </c>
      <c r="R380" s="144">
        <f>Q380*H380</f>
        <v>0</v>
      </c>
      <c r="S380" s="144">
        <v>4.3999999999999997E-2</v>
      </c>
      <c r="T380" s="145">
        <f>S380*H380</f>
        <v>4.8883999999999999</v>
      </c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R380" s="146" t="s">
        <v>145</v>
      </c>
      <c r="AT380" s="146" t="s">
        <v>140</v>
      </c>
      <c r="AU380" s="146" t="s">
        <v>146</v>
      </c>
      <c r="AY380" s="18" t="s">
        <v>136</v>
      </c>
      <c r="BE380" s="147">
        <f>IF(N380="základní",J380,0)</f>
        <v>0</v>
      </c>
      <c r="BF380" s="147">
        <f>IF(N380="snížená",J380,0)</f>
        <v>0</v>
      </c>
      <c r="BG380" s="147">
        <f>IF(N380="zákl. přenesená",J380,0)</f>
        <v>0</v>
      </c>
      <c r="BH380" s="147">
        <f>IF(N380="sníž. přenesená",J380,0)</f>
        <v>0</v>
      </c>
      <c r="BI380" s="147">
        <f>IF(N380="nulová",J380,0)</f>
        <v>0</v>
      </c>
      <c r="BJ380" s="18" t="s">
        <v>77</v>
      </c>
      <c r="BK380" s="147">
        <f>ROUND(I380*H380,2)</f>
        <v>0</v>
      </c>
      <c r="BL380" s="18" t="s">
        <v>145</v>
      </c>
      <c r="BM380" s="146" t="s">
        <v>1036</v>
      </c>
    </row>
    <row r="381" spans="1:65" s="14" customFormat="1">
      <c r="B381" s="155"/>
      <c r="D381" s="149" t="s">
        <v>148</v>
      </c>
      <c r="E381" s="156" t="s">
        <v>3</v>
      </c>
      <c r="F381" s="157" t="s">
        <v>1037</v>
      </c>
      <c r="H381" s="158">
        <v>111.1</v>
      </c>
      <c r="L381" s="155"/>
      <c r="M381" s="159"/>
      <c r="N381" s="160"/>
      <c r="O381" s="160"/>
      <c r="P381" s="160"/>
      <c r="Q381" s="160"/>
      <c r="R381" s="160"/>
      <c r="S381" s="160"/>
      <c r="T381" s="161"/>
      <c r="AT381" s="156" t="s">
        <v>148</v>
      </c>
      <c r="AU381" s="156" t="s">
        <v>146</v>
      </c>
      <c r="AV381" s="14" t="s">
        <v>79</v>
      </c>
      <c r="AW381" s="14" t="s">
        <v>31</v>
      </c>
      <c r="AX381" s="14" t="s">
        <v>69</v>
      </c>
      <c r="AY381" s="156" t="s">
        <v>136</v>
      </c>
    </row>
    <row r="382" spans="1:65" s="15" customFormat="1">
      <c r="B382" s="162"/>
      <c r="D382" s="149" t="s">
        <v>148</v>
      </c>
      <c r="E382" s="163" t="s">
        <v>3</v>
      </c>
      <c r="F382" s="164" t="s">
        <v>151</v>
      </c>
      <c r="H382" s="165">
        <v>111.1</v>
      </c>
      <c r="L382" s="162"/>
      <c r="M382" s="166"/>
      <c r="N382" s="167"/>
      <c r="O382" s="167"/>
      <c r="P382" s="167"/>
      <c r="Q382" s="167"/>
      <c r="R382" s="167"/>
      <c r="S382" s="167"/>
      <c r="T382" s="168"/>
      <c r="AT382" s="163" t="s">
        <v>148</v>
      </c>
      <c r="AU382" s="163" t="s">
        <v>146</v>
      </c>
      <c r="AV382" s="15" t="s">
        <v>145</v>
      </c>
      <c r="AW382" s="15" t="s">
        <v>31</v>
      </c>
      <c r="AX382" s="15" t="s">
        <v>77</v>
      </c>
      <c r="AY382" s="163" t="s">
        <v>136</v>
      </c>
    </row>
    <row r="383" spans="1:65" s="2" customFormat="1" ht="24.2" customHeight="1">
      <c r="A383" s="30"/>
      <c r="B383" s="135"/>
      <c r="C383" s="136" t="s">
        <v>491</v>
      </c>
      <c r="D383" s="136" t="s">
        <v>140</v>
      </c>
      <c r="E383" s="137" t="s">
        <v>384</v>
      </c>
      <c r="F383" s="138" t="s">
        <v>385</v>
      </c>
      <c r="G383" s="139" t="s">
        <v>374</v>
      </c>
      <c r="H383" s="140">
        <v>1</v>
      </c>
      <c r="I383" s="141"/>
      <c r="J383" s="141">
        <f>ROUND(I383*H383,2)</f>
        <v>0</v>
      </c>
      <c r="K383" s="138" t="s">
        <v>144</v>
      </c>
      <c r="L383" s="31"/>
      <c r="M383" s="142" t="s">
        <v>3</v>
      </c>
      <c r="N383" s="143" t="s">
        <v>40</v>
      </c>
      <c r="O383" s="144">
        <v>9.9730000000000008</v>
      </c>
      <c r="P383" s="144">
        <f>O383*H383</f>
        <v>9.9730000000000008</v>
      </c>
      <c r="Q383" s="144">
        <v>0</v>
      </c>
      <c r="R383" s="144">
        <f>Q383*H383</f>
        <v>0</v>
      </c>
      <c r="S383" s="144">
        <v>0</v>
      </c>
      <c r="T383" s="145">
        <f>S383*H383</f>
        <v>0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146" t="s">
        <v>145</v>
      </c>
      <c r="AT383" s="146" t="s">
        <v>140</v>
      </c>
      <c r="AU383" s="146" t="s">
        <v>146</v>
      </c>
      <c r="AY383" s="18" t="s">
        <v>136</v>
      </c>
      <c r="BE383" s="147">
        <f>IF(N383="základní",J383,0)</f>
        <v>0</v>
      </c>
      <c r="BF383" s="147">
        <f>IF(N383="snížená",J383,0)</f>
        <v>0</v>
      </c>
      <c r="BG383" s="147">
        <f>IF(N383="zákl. přenesená",J383,0)</f>
        <v>0</v>
      </c>
      <c r="BH383" s="147">
        <f>IF(N383="sníž. přenesená",J383,0)</f>
        <v>0</v>
      </c>
      <c r="BI383" s="147">
        <f>IF(N383="nulová",J383,0)</f>
        <v>0</v>
      </c>
      <c r="BJ383" s="18" t="s">
        <v>77</v>
      </c>
      <c r="BK383" s="147">
        <f>ROUND(I383*H383,2)</f>
        <v>0</v>
      </c>
      <c r="BL383" s="18" t="s">
        <v>145</v>
      </c>
      <c r="BM383" s="146" t="s">
        <v>386</v>
      </c>
    </row>
    <row r="384" spans="1:65" s="14" customFormat="1">
      <c r="B384" s="155"/>
      <c r="D384" s="149" t="s">
        <v>148</v>
      </c>
      <c r="E384" s="156" t="s">
        <v>3</v>
      </c>
      <c r="F384" s="157" t="s">
        <v>1038</v>
      </c>
      <c r="H384" s="158">
        <v>1</v>
      </c>
      <c r="L384" s="155"/>
      <c r="M384" s="159"/>
      <c r="N384" s="160"/>
      <c r="O384" s="160"/>
      <c r="P384" s="160"/>
      <c r="Q384" s="160"/>
      <c r="R384" s="160"/>
      <c r="S384" s="160"/>
      <c r="T384" s="161"/>
      <c r="AT384" s="156" t="s">
        <v>148</v>
      </c>
      <c r="AU384" s="156" t="s">
        <v>146</v>
      </c>
      <c r="AV384" s="14" t="s">
        <v>79</v>
      </c>
      <c r="AW384" s="14" t="s">
        <v>31</v>
      </c>
      <c r="AX384" s="14" t="s">
        <v>69</v>
      </c>
      <c r="AY384" s="156" t="s">
        <v>136</v>
      </c>
    </row>
    <row r="385" spans="1:65" s="15" customFormat="1">
      <c r="B385" s="162"/>
      <c r="D385" s="149" t="s">
        <v>148</v>
      </c>
      <c r="E385" s="163" t="s">
        <v>3</v>
      </c>
      <c r="F385" s="164" t="s">
        <v>151</v>
      </c>
      <c r="H385" s="165">
        <v>1</v>
      </c>
      <c r="L385" s="162"/>
      <c r="M385" s="166"/>
      <c r="N385" s="167"/>
      <c r="O385" s="167"/>
      <c r="P385" s="167"/>
      <c r="Q385" s="167"/>
      <c r="R385" s="167"/>
      <c r="S385" s="167"/>
      <c r="T385" s="168"/>
      <c r="AT385" s="163" t="s">
        <v>148</v>
      </c>
      <c r="AU385" s="163" t="s">
        <v>146</v>
      </c>
      <c r="AV385" s="15" t="s">
        <v>145</v>
      </c>
      <c r="AW385" s="15" t="s">
        <v>31</v>
      </c>
      <c r="AX385" s="15" t="s">
        <v>77</v>
      </c>
      <c r="AY385" s="163" t="s">
        <v>136</v>
      </c>
    </row>
    <row r="386" spans="1:65" s="2" customFormat="1" ht="37.9" customHeight="1">
      <c r="A386" s="30"/>
      <c r="B386" s="135"/>
      <c r="C386" s="136" t="s">
        <v>495</v>
      </c>
      <c r="D386" s="136" t="s">
        <v>140</v>
      </c>
      <c r="E386" s="137" t="s">
        <v>389</v>
      </c>
      <c r="F386" s="138" t="s">
        <v>390</v>
      </c>
      <c r="G386" s="139" t="s">
        <v>374</v>
      </c>
      <c r="H386" s="140">
        <v>1</v>
      </c>
      <c r="I386" s="141"/>
      <c r="J386" s="141">
        <f>ROUND(I386*H386,2)</f>
        <v>0</v>
      </c>
      <c r="K386" s="138" t="s">
        <v>144</v>
      </c>
      <c r="L386" s="31"/>
      <c r="M386" s="142" t="s">
        <v>3</v>
      </c>
      <c r="N386" s="143" t="s">
        <v>40</v>
      </c>
      <c r="O386" s="144">
        <v>0.75900000000000001</v>
      </c>
      <c r="P386" s="144">
        <f>O386*H386</f>
        <v>0.75900000000000001</v>
      </c>
      <c r="Q386" s="144">
        <v>1.67E-3</v>
      </c>
      <c r="R386" s="144">
        <f>Q386*H386</f>
        <v>1.67E-3</v>
      </c>
      <c r="S386" s="144">
        <v>0</v>
      </c>
      <c r="T386" s="145">
        <f>S386*H386</f>
        <v>0</v>
      </c>
      <c r="U386" s="30"/>
      <c r="V386" s="30"/>
      <c r="W386" s="30"/>
      <c r="X386" s="30"/>
      <c r="Y386" s="30"/>
      <c r="Z386" s="30"/>
      <c r="AA386" s="30"/>
      <c r="AB386" s="30"/>
      <c r="AC386" s="30"/>
      <c r="AD386" s="30"/>
      <c r="AE386" s="30"/>
      <c r="AR386" s="146" t="s">
        <v>145</v>
      </c>
      <c r="AT386" s="146" t="s">
        <v>140</v>
      </c>
      <c r="AU386" s="146" t="s">
        <v>146</v>
      </c>
      <c r="AY386" s="18" t="s">
        <v>136</v>
      </c>
      <c r="BE386" s="147">
        <f>IF(N386="základní",J386,0)</f>
        <v>0</v>
      </c>
      <c r="BF386" s="147">
        <f>IF(N386="snížená",J386,0)</f>
        <v>0</v>
      </c>
      <c r="BG386" s="147">
        <f>IF(N386="zákl. přenesená",J386,0)</f>
        <v>0</v>
      </c>
      <c r="BH386" s="147">
        <f>IF(N386="sníž. přenesená",J386,0)</f>
        <v>0</v>
      </c>
      <c r="BI386" s="147">
        <f>IF(N386="nulová",J386,0)</f>
        <v>0</v>
      </c>
      <c r="BJ386" s="18" t="s">
        <v>77</v>
      </c>
      <c r="BK386" s="147">
        <f>ROUND(I386*H386,2)</f>
        <v>0</v>
      </c>
      <c r="BL386" s="18" t="s">
        <v>145</v>
      </c>
      <c r="BM386" s="146" t="s">
        <v>391</v>
      </c>
    </row>
    <row r="387" spans="1:65" s="14" customFormat="1">
      <c r="B387" s="155"/>
      <c r="D387" s="149" t="s">
        <v>148</v>
      </c>
      <c r="E387" s="156" t="s">
        <v>3</v>
      </c>
      <c r="F387" s="157" t="s">
        <v>1039</v>
      </c>
      <c r="H387" s="158">
        <v>1</v>
      </c>
      <c r="L387" s="155"/>
      <c r="M387" s="159"/>
      <c r="N387" s="160"/>
      <c r="O387" s="160"/>
      <c r="P387" s="160"/>
      <c r="Q387" s="160"/>
      <c r="R387" s="160"/>
      <c r="S387" s="160"/>
      <c r="T387" s="161"/>
      <c r="AT387" s="156" t="s">
        <v>148</v>
      </c>
      <c r="AU387" s="156" t="s">
        <v>146</v>
      </c>
      <c r="AV387" s="14" t="s">
        <v>79</v>
      </c>
      <c r="AW387" s="14" t="s">
        <v>31</v>
      </c>
      <c r="AX387" s="14" t="s">
        <v>69</v>
      </c>
      <c r="AY387" s="156" t="s">
        <v>136</v>
      </c>
    </row>
    <row r="388" spans="1:65" s="15" customFormat="1">
      <c r="B388" s="162"/>
      <c r="D388" s="149" t="s">
        <v>148</v>
      </c>
      <c r="E388" s="163" t="s">
        <v>3</v>
      </c>
      <c r="F388" s="164" t="s">
        <v>151</v>
      </c>
      <c r="H388" s="165">
        <v>1</v>
      </c>
      <c r="L388" s="162"/>
      <c r="M388" s="166"/>
      <c r="N388" s="167"/>
      <c r="O388" s="167"/>
      <c r="P388" s="167"/>
      <c r="Q388" s="167"/>
      <c r="R388" s="167"/>
      <c r="S388" s="167"/>
      <c r="T388" s="168"/>
      <c r="AT388" s="163" t="s">
        <v>148</v>
      </c>
      <c r="AU388" s="163" t="s">
        <v>146</v>
      </c>
      <c r="AV388" s="15" t="s">
        <v>145</v>
      </c>
      <c r="AW388" s="15" t="s">
        <v>31</v>
      </c>
      <c r="AX388" s="15" t="s">
        <v>77</v>
      </c>
      <c r="AY388" s="163" t="s">
        <v>136</v>
      </c>
    </row>
    <row r="389" spans="1:65" s="2" customFormat="1" ht="24.2" customHeight="1">
      <c r="A389" s="30"/>
      <c r="B389" s="135"/>
      <c r="C389" s="176" t="s">
        <v>500</v>
      </c>
      <c r="D389" s="176" t="s">
        <v>394</v>
      </c>
      <c r="E389" s="177" t="s">
        <v>395</v>
      </c>
      <c r="F389" s="178" t="s">
        <v>396</v>
      </c>
      <c r="G389" s="179" t="s">
        <v>374</v>
      </c>
      <c r="H389" s="180">
        <v>1</v>
      </c>
      <c r="I389" s="181"/>
      <c r="J389" s="181">
        <f>ROUND(I389*H389,2)</f>
        <v>0</v>
      </c>
      <c r="K389" s="178" t="s">
        <v>144</v>
      </c>
      <c r="L389" s="182"/>
      <c r="M389" s="183" t="s">
        <v>3</v>
      </c>
      <c r="N389" s="184" t="s">
        <v>40</v>
      </c>
      <c r="O389" s="144">
        <v>0</v>
      </c>
      <c r="P389" s="144">
        <f>O389*H389</f>
        <v>0</v>
      </c>
      <c r="Q389" s="144">
        <v>1.2200000000000001E-2</v>
      </c>
      <c r="R389" s="144">
        <f>Q389*H389</f>
        <v>1.2200000000000001E-2</v>
      </c>
      <c r="S389" s="144">
        <v>0</v>
      </c>
      <c r="T389" s="145">
        <f>S389*H389</f>
        <v>0</v>
      </c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R389" s="146" t="s">
        <v>397</v>
      </c>
      <c r="AT389" s="146" t="s">
        <v>394</v>
      </c>
      <c r="AU389" s="146" t="s">
        <v>146</v>
      </c>
      <c r="AY389" s="18" t="s">
        <v>136</v>
      </c>
      <c r="BE389" s="147">
        <f>IF(N389="základní",J389,0)</f>
        <v>0</v>
      </c>
      <c r="BF389" s="147">
        <f>IF(N389="snížená",J389,0)</f>
        <v>0</v>
      </c>
      <c r="BG389" s="147">
        <f>IF(N389="zákl. přenesená",J389,0)</f>
        <v>0</v>
      </c>
      <c r="BH389" s="147">
        <f>IF(N389="sníž. přenesená",J389,0)</f>
        <v>0</v>
      </c>
      <c r="BI389" s="147">
        <f>IF(N389="nulová",J389,0)</f>
        <v>0</v>
      </c>
      <c r="BJ389" s="18" t="s">
        <v>77</v>
      </c>
      <c r="BK389" s="147">
        <f>ROUND(I389*H389,2)</f>
        <v>0</v>
      </c>
      <c r="BL389" s="18" t="s">
        <v>397</v>
      </c>
      <c r="BM389" s="146" t="s">
        <v>398</v>
      </c>
    </row>
    <row r="390" spans="1:65" s="14" customFormat="1">
      <c r="B390" s="155"/>
      <c r="D390" s="149" t="s">
        <v>148</v>
      </c>
      <c r="E390" s="156" t="s">
        <v>3</v>
      </c>
      <c r="F390" s="157" t="s">
        <v>1040</v>
      </c>
      <c r="H390" s="158">
        <v>1</v>
      </c>
      <c r="L390" s="155"/>
      <c r="M390" s="159"/>
      <c r="N390" s="160"/>
      <c r="O390" s="160"/>
      <c r="P390" s="160"/>
      <c r="Q390" s="160"/>
      <c r="R390" s="160"/>
      <c r="S390" s="160"/>
      <c r="T390" s="161"/>
      <c r="AT390" s="156" t="s">
        <v>148</v>
      </c>
      <c r="AU390" s="156" t="s">
        <v>146</v>
      </c>
      <c r="AV390" s="14" t="s">
        <v>79</v>
      </c>
      <c r="AW390" s="14" t="s">
        <v>31</v>
      </c>
      <c r="AX390" s="14" t="s">
        <v>69</v>
      </c>
      <c r="AY390" s="156" t="s">
        <v>136</v>
      </c>
    </row>
    <row r="391" spans="1:65" s="15" customFormat="1">
      <c r="B391" s="162"/>
      <c r="D391" s="149" t="s">
        <v>148</v>
      </c>
      <c r="E391" s="163" t="s">
        <v>3</v>
      </c>
      <c r="F391" s="164" t="s">
        <v>151</v>
      </c>
      <c r="H391" s="165">
        <v>1</v>
      </c>
      <c r="L391" s="162"/>
      <c r="M391" s="166"/>
      <c r="N391" s="167"/>
      <c r="O391" s="167"/>
      <c r="P391" s="167"/>
      <c r="Q391" s="167"/>
      <c r="R391" s="167"/>
      <c r="S391" s="167"/>
      <c r="T391" s="168"/>
      <c r="AT391" s="163" t="s">
        <v>148</v>
      </c>
      <c r="AU391" s="163" t="s">
        <v>146</v>
      </c>
      <c r="AV391" s="15" t="s">
        <v>145</v>
      </c>
      <c r="AW391" s="15" t="s">
        <v>31</v>
      </c>
      <c r="AX391" s="15" t="s">
        <v>77</v>
      </c>
      <c r="AY391" s="163" t="s">
        <v>136</v>
      </c>
    </row>
    <row r="392" spans="1:65" s="2" customFormat="1" ht="37.9" customHeight="1">
      <c r="A392" s="30"/>
      <c r="B392" s="135"/>
      <c r="C392" s="136" t="s">
        <v>504</v>
      </c>
      <c r="D392" s="136" t="s">
        <v>140</v>
      </c>
      <c r="E392" s="137" t="s">
        <v>410</v>
      </c>
      <c r="F392" s="138" t="s">
        <v>411</v>
      </c>
      <c r="G392" s="139" t="s">
        <v>374</v>
      </c>
      <c r="H392" s="140">
        <v>1</v>
      </c>
      <c r="I392" s="141"/>
      <c r="J392" s="141">
        <f>ROUND(I392*H392,2)</f>
        <v>0</v>
      </c>
      <c r="K392" s="138" t="s">
        <v>144</v>
      </c>
      <c r="L392" s="31"/>
      <c r="M392" s="142" t="s">
        <v>3</v>
      </c>
      <c r="N392" s="143" t="s">
        <v>40</v>
      </c>
      <c r="O392" s="144">
        <v>1.391</v>
      </c>
      <c r="P392" s="144">
        <f>O392*H392</f>
        <v>1.391</v>
      </c>
      <c r="Q392" s="144">
        <v>3.8E-3</v>
      </c>
      <c r="R392" s="144">
        <f>Q392*H392</f>
        <v>3.8E-3</v>
      </c>
      <c r="S392" s="144">
        <v>0</v>
      </c>
      <c r="T392" s="145">
        <f>S392*H392</f>
        <v>0</v>
      </c>
      <c r="U392" s="30"/>
      <c r="V392" s="30"/>
      <c r="W392" s="30"/>
      <c r="X392" s="30"/>
      <c r="Y392" s="30"/>
      <c r="Z392" s="30"/>
      <c r="AA392" s="30"/>
      <c r="AB392" s="30"/>
      <c r="AC392" s="30"/>
      <c r="AD392" s="30"/>
      <c r="AE392" s="30"/>
      <c r="AR392" s="146" t="s">
        <v>145</v>
      </c>
      <c r="AT392" s="146" t="s">
        <v>140</v>
      </c>
      <c r="AU392" s="146" t="s">
        <v>146</v>
      </c>
      <c r="AY392" s="18" t="s">
        <v>136</v>
      </c>
      <c r="BE392" s="147">
        <f>IF(N392="základní",J392,0)</f>
        <v>0</v>
      </c>
      <c r="BF392" s="147">
        <f>IF(N392="snížená",J392,0)</f>
        <v>0</v>
      </c>
      <c r="BG392" s="147">
        <f>IF(N392="zákl. přenesená",J392,0)</f>
        <v>0</v>
      </c>
      <c r="BH392" s="147">
        <f>IF(N392="sníž. přenesená",J392,0)</f>
        <v>0</v>
      </c>
      <c r="BI392" s="147">
        <f>IF(N392="nulová",J392,0)</f>
        <v>0</v>
      </c>
      <c r="BJ392" s="18" t="s">
        <v>77</v>
      </c>
      <c r="BK392" s="147">
        <f>ROUND(I392*H392,2)</f>
        <v>0</v>
      </c>
      <c r="BL392" s="18" t="s">
        <v>145</v>
      </c>
      <c r="BM392" s="146" t="s">
        <v>412</v>
      </c>
    </row>
    <row r="393" spans="1:65" s="14" customFormat="1">
      <c r="B393" s="155"/>
      <c r="D393" s="149" t="s">
        <v>148</v>
      </c>
      <c r="E393" s="156" t="s">
        <v>3</v>
      </c>
      <c r="F393" s="157" t="s">
        <v>1041</v>
      </c>
      <c r="H393" s="158">
        <v>1</v>
      </c>
      <c r="L393" s="155"/>
      <c r="M393" s="159"/>
      <c r="N393" s="160"/>
      <c r="O393" s="160"/>
      <c r="P393" s="160"/>
      <c r="Q393" s="160"/>
      <c r="R393" s="160"/>
      <c r="S393" s="160"/>
      <c r="T393" s="161"/>
      <c r="AT393" s="156" t="s">
        <v>148</v>
      </c>
      <c r="AU393" s="156" t="s">
        <v>146</v>
      </c>
      <c r="AV393" s="14" t="s">
        <v>79</v>
      </c>
      <c r="AW393" s="14" t="s">
        <v>31</v>
      </c>
      <c r="AX393" s="14" t="s">
        <v>69</v>
      </c>
      <c r="AY393" s="156" t="s">
        <v>136</v>
      </c>
    </row>
    <row r="394" spans="1:65" s="15" customFormat="1">
      <c r="B394" s="162"/>
      <c r="D394" s="149" t="s">
        <v>148</v>
      </c>
      <c r="E394" s="163" t="s">
        <v>3</v>
      </c>
      <c r="F394" s="164" t="s">
        <v>151</v>
      </c>
      <c r="H394" s="165">
        <v>1</v>
      </c>
      <c r="L394" s="162"/>
      <c r="M394" s="166"/>
      <c r="N394" s="167"/>
      <c r="O394" s="167"/>
      <c r="P394" s="167"/>
      <c r="Q394" s="167"/>
      <c r="R394" s="167"/>
      <c r="S394" s="167"/>
      <c r="T394" s="168"/>
      <c r="AT394" s="163" t="s">
        <v>148</v>
      </c>
      <c r="AU394" s="163" t="s">
        <v>146</v>
      </c>
      <c r="AV394" s="15" t="s">
        <v>145</v>
      </c>
      <c r="AW394" s="15" t="s">
        <v>31</v>
      </c>
      <c r="AX394" s="15" t="s">
        <v>77</v>
      </c>
      <c r="AY394" s="163" t="s">
        <v>136</v>
      </c>
    </row>
    <row r="395" spans="1:65" s="2" customFormat="1" ht="24.2" customHeight="1">
      <c r="A395" s="30"/>
      <c r="B395" s="135"/>
      <c r="C395" s="176" t="s">
        <v>509</v>
      </c>
      <c r="D395" s="176" t="s">
        <v>394</v>
      </c>
      <c r="E395" s="177" t="s">
        <v>416</v>
      </c>
      <c r="F395" s="178" t="s">
        <v>417</v>
      </c>
      <c r="G395" s="179" t="s">
        <v>374</v>
      </c>
      <c r="H395" s="180">
        <v>1</v>
      </c>
      <c r="I395" s="181"/>
      <c r="J395" s="181">
        <f>ROUND(I395*H395,2)</f>
        <v>0</v>
      </c>
      <c r="K395" s="178" t="s">
        <v>144</v>
      </c>
      <c r="L395" s="182"/>
      <c r="M395" s="183" t="s">
        <v>3</v>
      </c>
      <c r="N395" s="184" t="s">
        <v>40</v>
      </c>
      <c r="O395" s="144">
        <v>0</v>
      </c>
      <c r="P395" s="144">
        <f>O395*H395</f>
        <v>0</v>
      </c>
      <c r="Q395" s="144">
        <v>2.76E-2</v>
      </c>
      <c r="R395" s="144">
        <f>Q395*H395</f>
        <v>2.76E-2</v>
      </c>
      <c r="S395" s="144">
        <v>0</v>
      </c>
      <c r="T395" s="145">
        <f>S395*H395</f>
        <v>0</v>
      </c>
      <c r="U395" s="30"/>
      <c r="V395" s="30"/>
      <c r="W395" s="30"/>
      <c r="X395" s="30"/>
      <c r="Y395" s="30"/>
      <c r="Z395" s="30"/>
      <c r="AA395" s="30"/>
      <c r="AB395" s="30"/>
      <c r="AC395" s="30"/>
      <c r="AD395" s="30"/>
      <c r="AE395" s="30"/>
      <c r="AR395" s="146" t="s">
        <v>397</v>
      </c>
      <c r="AT395" s="146" t="s">
        <v>394</v>
      </c>
      <c r="AU395" s="146" t="s">
        <v>146</v>
      </c>
      <c r="AY395" s="18" t="s">
        <v>136</v>
      </c>
      <c r="BE395" s="147">
        <f>IF(N395="základní",J395,0)</f>
        <v>0</v>
      </c>
      <c r="BF395" s="147">
        <f>IF(N395="snížená",J395,0)</f>
        <v>0</v>
      </c>
      <c r="BG395" s="147">
        <f>IF(N395="zákl. přenesená",J395,0)</f>
        <v>0</v>
      </c>
      <c r="BH395" s="147">
        <f>IF(N395="sníž. přenesená",J395,0)</f>
        <v>0</v>
      </c>
      <c r="BI395" s="147">
        <f>IF(N395="nulová",J395,0)</f>
        <v>0</v>
      </c>
      <c r="BJ395" s="18" t="s">
        <v>77</v>
      </c>
      <c r="BK395" s="147">
        <f>ROUND(I395*H395,2)</f>
        <v>0</v>
      </c>
      <c r="BL395" s="18" t="s">
        <v>397</v>
      </c>
      <c r="BM395" s="146" t="s">
        <v>1042</v>
      </c>
    </row>
    <row r="396" spans="1:65" s="14" customFormat="1">
      <c r="B396" s="155"/>
      <c r="D396" s="149" t="s">
        <v>148</v>
      </c>
      <c r="E396" s="156" t="s">
        <v>3</v>
      </c>
      <c r="F396" s="157" t="s">
        <v>1041</v>
      </c>
      <c r="H396" s="158">
        <v>1</v>
      </c>
      <c r="L396" s="155"/>
      <c r="M396" s="159"/>
      <c r="N396" s="160"/>
      <c r="O396" s="160"/>
      <c r="P396" s="160"/>
      <c r="Q396" s="160"/>
      <c r="R396" s="160"/>
      <c r="S396" s="160"/>
      <c r="T396" s="161"/>
      <c r="AT396" s="156" t="s">
        <v>148</v>
      </c>
      <c r="AU396" s="156" t="s">
        <v>146</v>
      </c>
      <c r="AV396" s="14" t="s">
        <v>79</v>
      </c>
      <c r="AW396" s="14" t="s">
        <v>31</v>
      </c>
      <c r="AX396" s="14" t="s">
        <v>69</v>
      </c>
      <c r="AY396" s="156" t="s">
        <v>136</v>
      </c>
    </row>
    <row r="397" spans="1:65" s="15" customFormat="1">
      <c r="B397" s="162"/>
      <c r="D397" s="149" t="s">
        <v>148</v>
      </c>
      <c r="E397" s="163" t="s">
        <v>3</v>
      </c>
      <c r="F397" s="164" t="s">
        <v>151</v>
      </c>
      <c r="H397" s="165">
        <v>1</v>
      </c>
      <c r="L397" s="162"/>
      <c r="M397" s="166"/>
      <c r="N397" s="167"/>
      <c r="O397" s="167"/>
      <c r="P397" s="167"/>
      <c r="Q397" s="167"/>
      <c r="R397" s="167"/>
      <c r="S397" s="167"/>
      <c r="T397" s="168"/>
      <c r="AT397" s="163" t="s">
        <v>148</v>
      </c>
      <c r="AU397" s="163" t="s">
        <v>146</v>
      </c>
      <c r="AV397" s="15" t="s">
        <v>145</v>
      </c>
      <c r="AW397" s="15" t="s">
        <v>31</v>
      </c>
      <c r="AX397" s="15" t="s">
        <v>77</v>
      </c>
      <c r="AY397" s="163" t="s">
        <v>136</v>
      </c>
    </row>
    <row r="398" spans="1:65" s="12" customFormat="1" ht="20.85" customHeight="1">
      <c r="B398" s="123"/>
      <c r="D398" s="124" t="s">
        <v>68</v>
      </c>
      <c r="E398" s="133" t="s">
        <v>424</v>
      </c>
      <c r="F398" s="133" t="s">
        <v>425</v>
      </c>
      <c r="J398" s="134">
        <f>BK398</f>
        <v>0</v>
      </c>
      <c r="L398" s="123"/>
      <c r="M398" s="127"/>
      <c r="N398" s="128"/>
      <c r="O398" s="128"/>
      <c r="P398" s="129">
        <f>SUM(P399:P422)</f>
        <v>42.122100000000003</v>
      </c>
      <c r="Q398" s="128"/>
      <c r="R398" s="129">
        <f>SUM(R399:R422)</f>
        <v>0.78580958000000001</v>
      </c>
      <c r="S398" s="128"/>
      <c r="T398" s="130">
        <f>SUM(T399:T422)</f>
        <v>0</v>
      </c>
      <c r="AR398" s="124" t="s">
        <v>77</v>
      </c>
      <c r="AT398" s="131" t="s">
        <v>68</v>
      </c>
      <c r="AU398" s="131" t="s">
        <v>79</v>
      </c>
      <c r="AY398" s="124" t="s">
        <v>136</v>
      </c>
      <c r="BK398" s="132">
        <f>SUM(BK399:BK422)</f>
        <v>0</v>
      </c>
    </row>
    <row r="399" spans="1:65" s="2" customFormat="1" ht="37.9" customHeight="1">
      <c r="A399" s="30"/>
      <c r="B399" s="135"/>
      <c r="C399" s="136" t="s">
        <v>513</v>
      </c>
      <c r="D399" s="136" t="s">
        <v>140</v>
      </c>
      <c r="E399" s="137" t="s">
        <v>427</v>
      </c>
      <c r="F399" s="138" t="s">
        <v>428</v>
      </c>
      <c r="G399" s="139" t="s">
        <v>159</v>
      </c>
      <c r="H399" s="140">
        <v>111.1</v>
      </c>
      <c r="I399" s="141"/>
      <c r="J399" s="141">
        <f>ROUND(I399*H399,2)</f>
        <v>0</v>
      </c>
      <c r="K399" s="138" t="s">
        <v>144</v>
      </c>
      <c r="L399" s="31"/>
      <c r="M399" s="142" t="s">
        <v>3</v>
      </c>
      <c r="N399" s="143" t="s">
        <v>40</v>
      </c>
      <c r="O399" s="144">
        <v>0.371</v>
      </c>
      <c r="P399" s="144">
        <f>O399*H399</f>
        <v>41.2181</v>
      </c>
      <c r="Q399" s="144">
        <v>0</v>
      </c>
      <c r="R399" s="144">
        <f>Q399*H399</f>
        <v>0</v>
      </c>
      <c r="S399" s="144">
        <v>0</v>
      </c>
      <c r="T399" s="145">
        <f>S399*H399</f>
        <v>0</v>
      </c>
      <c r="U399" s="30"/>
      <c r="V399" s="30"/>
      <c r="W399" s="30"/>
      <c r="X399" s="30"/>
      <c r="Y399" s="30"/>
      <c r="Z399" s="30"/>
      <c r="AA399" s="30"/>
      <c r="AB399" s="30"/>
      <c r="AC399" s="30"/>
      <c r="AD399" s="30"/>
      <c r="AE399" s="30"/>
      <c r="AR399" s="146" t="s">
        <v>145</v>
      </c>
      <c r="AT399" s="146" t="s">
        <v>140</v>
      </c>
      <c r="AU399" s="146" t="s">
        <v>146</v>
      </c>
      <c r="AY399" s="18" t="s">
        <v>136</v>
      </c>
      <c r="BE399" s="147">
        <f>IF(N399="základní",J399,0)</f>
        <v>0</v>
      </c>
      <c r="BF399" s="147">
        <f>IF(N399="snížená",J399,0)</f>
        <v>0</v>
      </c>
      <c r="BG399" s="147">
        <f>IF(N399="zákl. přenesená",J399,0)</f>
        <v>0</v>
      </c>
      <c r="BH399" s="147">
        <f>IF(N399="sníž. přenesená",J399,0)</f>
        <v>0</v>
      </c>
      <c r="BI399" s="147">
        <f>IF(N399="nulová",J399,0)</f>
        <v>0</v>
      </c>
      <c r="BJ399" s="18" t="s">
        <v>77</v>
      </c>
      <c r="BK399" s="147">
        <f>ROUND(I399*H399,2)</f>
        <v>0</v>
      </c>
      <c r="BL399" s="18" t="s">
        <v>145</v>
      </c>
      <c r="BM399" s="146" t="s">
        <v>1043</v>
      </c>
    </row>
    <row r="400" spans="1:65" s="13" customFormat="1">
      <c r="B400" s="148"/>
      <c r="D400" s="149" t="s">
        <v>148</v>
      </c>
      <c r="E400" s="150" t="s">
        <v>3</v>
      </c>
      <c r="F400" s="151" t="s">
        <v>1044</v>
      </c>
      <c r="H400" s="150" t="s">
        <v>3</v>
      </c>
      <c r="L400" s="148"/>
      <c r="M400" s="152"/>
      <c r="N400" s="153"/>
      <c r="O400" s="153"/>
      <c r="P400" s="153"/>
      <c r="Q400" s="153"/>
      <c r="R400" s="153"/>
      <c r="S400" s="153"/>
      <c r="T400" s="154"/>
      <c r="AT400" s="150" t="s">
        <v>148</v>
      </c>
      <c r="AU400" s="150" t="s">
        <v>146</v>
      </c>
      <c r="AV400" s="13" t="s">
        <v>77</v>
      </c>
      <c r="AW400" s="13" t="s">
        <v>31</v>
      </c>
      <c r="AX400" s="13" t="s">
        <v>69</v>
      </c>
      <c r="AY400" s="150" t="s">
        <v>136</v>
      </c>
    </row>
    <row r="401" spans="1:65" s="14" customFormat="1">
      <c r="B401" s="155"/>
      <c r="D401" s="149" t="s">
        <v>148</v>
      </c>
      <c r="E401" s="156" t="s">
        <v>3</v>
      </c>
      <c r="F401" s="157" t="s">
        <v>1045</v>
      </c>
      <c r="H401" s="158">
        <v>111.1</v>
      </c>
      <c r="L401" s="155"/>
      <c r="M401" s="159"/>
      <c r="N401" s="160"/>
      <c r="O401" s="160"/>
      <c r="P401" s="160"/>
      <c r="Q401" s="160"/>
      <c r="R401" s="160"/>
      <c r="S401" s="160"/>
      <c r="T401" s="161"/>
      <c r="AT401" s="156" t="s">
        <v>148</v>
      </c>
      <c r="AU401" s="156" t="s">
        <v>146</v>
      </c>
      <c r="AV401" s="14" t="s">
        <v>79</v>
      </c>
      <c r="AW401" s="14" t="s">
        <v>31</v>
      </c>
      <c r="AX401" s="14" t="s">
        <v>69</v>
      </c>
      <c r="AY401" s="156" t="s">
        <v>136</v>
      </c>
    </row>
    <row r="402" spans="1:65" s="15" customFormat="1">
      <c r="B402" s="162"/>
      <c r="D402" s="149" t="s">
        <v>148</v>
      </c>
      <c r="E402" s="163" t="s">
        <v>3</v>
      </c>
      <c r="F402" s="164" t="s">
        <v>151</v>
      </c>
      <c r="H402" s="165">
        <v>111.1</v>
      </c>
      <c r="L402" s="162"/>
      <c r="M402" s="166"/>
      <c r="N402" s="167"/>
      <c r="O402" s="167"/>
      <c r="P402" s="167"/>
      <c r="Q402" s="167"/>
      <c r="R402" s="167"/>
      <c r="S402" s="167"/>
      <c r="T402" s="168"/>
      <c r="AT402" s="163" t="s">
        <v>148</v>
      </c>
      <c r="AU402" s="163" t="s">
        <v>146</v>
      </c>
      <c r="AV402" s="15" t="s">
        <v>145</v>
      </c>
      <c r="AW402" s="15" t="s">
        <v>31</v>
      </c>
      <c r="AX402" s="15" t="s">
        <v>77</v>
      </c>
      <c r="AY402" s="163" t="s">
        <v>136</v>
      </c>
    </row>
    <row r="403" spans="1:65" s="2" customFormat="1" ht="14.45" customHeight="1">
      <c r="A403" s="30"/>
      <c r="B403" s="135"/>
      <c r="C403" s="176" t="s">
        <v>517</v>
      </c>
      <c r="D403" s="176" t="s">
        <v>394</v>
      </c>
      <c r="E403" s="177" t="s">
        <v>432</v>
      </c>
      <c r="F403" s="178" t="s">
        <v>433</v>
      </c>
      <c r="G403" s="179" t="s">
        <v>159</v>
      </c>
      <c r="H403" s="180">
        <v>112.767</v>
      </c>
      <c r="I403" s="181"/>
      <c r="J403" s="181">
        <f>ROUND(I403*H403,2)</f>
        <v>0</v>
      </c>
      <c r="K403" s="178" t="s">
        <v>144</v>
      </c>
      <c r="L403" s="182"/>
      <c r="M403" s="183" t="s">
        <v>3</v>
      </c>
      <c r="N403" s="184" t="s">
        <v>40</v>
      </c>
      <c r="O403" s="144">
        <v>0</v>
      </c>
      <c r="P403" s="144">
        <f>O403*H403</f>
        <v>0</v>
      </c>
      <c r="Q403" s="144">
        <v>6.7400000000000003E-3</v>
      </c>
      <c r="R403" s="144">
        <f>Q403*H403</f>
        <v>0.76004958</v>
      </c>
      <c r="S403" s="144">
        <v>0</v>
      </c>
      <c r="T403" s="145">
        <f>S403*H403</f>
        <v>0</v>
      </c>
      <c r="U403" s="30"/>
      <c r="V403" s="30"/>
      <c r="W403" s="30"/>
      <c r="X403" s="30"/>
      <c r="Y403" s="30"/>
      <c r="Z403" s="30"/>
      <c r="AA403" s="30"/>
      <c r="AB403" s="30"/>
      <c r="AC403" s="30"/>
      <c r="AD403" s="30"/>
      <c r="AE403" s="30"/>
      <c r="AR403" s="146" t="s">
        <v>397</v>
      </c>
      <c r="AT403" s="146" t="s">
        <v>394</v>
      </c>
      <c r="AU403" s="146" t="s">
        <v>146</v>
      </c>
      <c r="AY403" s="18" t="s">
        <v>136</v>
      </c>
      <c r="BE403" s="147">
        <f>IF(N403="základní",J403,0)</f>
        <v>0</v>
      </c>
      <c r="BF403" s="147">
        <f>IF(N403="snížená",J403,0)</f>
        <v>0</v>
      </c>
      <c r="BG403" s="147">
        <f>IF(N403="zákl. přenesená",J403,0)</f>
        <v>0</v>
      </c>
      <c r="BH403" s="147">
        <f>IF(N403="sníž. přenesená",J403,0)</f>
        <v>0</v>
      </c>
      <c r="BI403" s="147">
        <f>IF(N403="nulová",J403,0)</f>
        <v>0</v>
      </c>
      <c r="BJ403" s="18" t="s">
        <v>77</v>
      </c>
      <c r="BK403" s="147">
        <f>ROUND(I403*H403,2)</f>
        <v>0</v>
      </c>
      <c r="BL403" s="18" t="s">
        <v>397</v>
      </c>
      <c r="BM403" s="146" t="s">
        <v>1046</v>
      </c>
    </row>
    <row r="404" spans="1:65" s="14" customFormat="1">
      <c r="B404" s="155"/>
      <c r="D404" s="149" t="s">
        <v>148</v>
      </c>
      <c r="E404" s="156" t="s">
        <v>3</v>
      </c>
      <c r="F404" s="157" t="s">
        <v>1047</v>
      </c>
      <c r="H404" s="158">
        <v>112.767</v>
      </c>
      <c r="L404" s="155"/>
      <c r="M404" s="159"/>
      <c r="N404" s="160"/>
      <c r="O404" s="160"/>
      <c r="P404" s="160"/>
      <c r="Q404" s="160"/>
      <c r="R404" s="160"/>
      <c r="S404" s="160"/>
      <c r="T404" s="161"/>
      <c r="AT404" s="156" t="s">
        <v>148</v>
      </c>
      <c r="AU404" s="156" t="s">
        <v>146</v>
      </c>
      <c r="AV404" s="14" t="s">
        <v>79</v>
      </c>
      <c r="AW404" s="14" t="s">
        <v>31</v>
      </c>
      <c r="AX404" s="14" t="s">
        <v>69</v>
      </c>
      <c r="AY404" s="156" t="s">
        <v>136</v>
      </c>
    </row>
    <row r="405" spans="1:65" s="15" customFormat="1">
      <c r="B405" s="162"/>
      <c r="D405" s="149" t="s">
        <v>148</v>
      </c>
      <c r="E405" s="163" t="s">
        <v>3</v>
      </c>
      <c r="F405" s="164" t="s">
        <v>151</v>
      </c>
      <c r="H405" s="165">
        <v>112.767</v>
      </c>
      <c r="L405" s="162"/>
      <c r="M405" s="166"/>
      <c r="N405" s="167"/>
      <c r="O405" s="167"/>
      <c r="P405" s="167"/>
      <c r="Q405" s="167"/>
      <c r="R405" s="167"/>
      <c r="S405" s="167"/>
      <c r="T405" s="168"/>
      <c r="AT405" s="163" t="s">
        <v>148</v>
      </c>
      <c r="AU405" s="163" t="s">
        <v>146</v>
      </c>
      <c r="AV405" s="15" t="s">
        <v>145</v>
      </c>
      <c r="AW405" s="15" t="s">
        <v>31</v>
      </c>
      <c r="AX405" s="15" t="s">
        <v>77</v>
      </c>
      <c r="AY405" s="163" t="s">
        <v>136</v>
      </c>
    </row>
    <row r="406" spans="1:65" s="2" customFormat="1" ht="14.45" customHeight="1">
      <c r="A406" s="30"/>
      <c r="B406" s="135"/>
      <c r="C406" s="176" t="s">
        <v>521</v>
      </c>
      <c r="D406" s="176" t="s">
        <v>394</v>
      </c>
      <c r="E406" s="177" t="s">
        <v>438</v>
      </c>
      <c r="F406" s="178" t="s">
        <v>439</v>
      </c>
      <c r="G406" s="179" t="s">
        <v>374</v>
      </c>
      <c r="H406" s="180">
        <v>3</v>
      </c>
      <c r="I406" s="181"/>
      <c r="J406" s="181">
        <f>ROUND(I406*H406,2)</f>
        <v>0</v>
      </c>
      <c r="K406" s="178" t="s">
        <v>144</v>
      </c>
      <c r="L406" s="182"/>
      <c r="M406" s="183" t="s">
        <v>3</v>
      </c>
      <c r="N406" s="184" t="s">
        <v>40</v>
      </c>
      <c r="O406" s="144">
        <v>0</v>
      </c>
      <c r="P406" s="144">
        <f>O406*H406</f>
        <v>0</v>
      </c>
      <c r="Q406" s="144">
        <v>1.72E-3</v>
      </c>
      <c r="R406" s="144">
        <f>Q406*H406</f>
        <v>5.1599999999999997E-3</v>
      </c>
      <c r="S406" s="144">
        <v>0</v>
      </c>
      <c r="T406" s="145">
        <f>S406*H406</f>
        <v>0</v>
      </c>
      <c r="U406" s="30"/>
      <c r="V406" s="30"/>
      <c r="W406" s="30"/>
      <c r="X406" s="30"/>
      <c r="Y406" s="30"/>
      <c r="Z406" s="30"/>
      <c r="AA406" s="30"/>
      <c r="AB406" s="30"/>
      <c r="AC406" s="30"/>
      <c r="AD406" s="30"/>
      <c r="AE406" s="30"/>
      <c r="AR406" s="146" t="s">
        <v>397</v>
      </c>
      <c r="AT406" s="146" t="s">
        <v>394</v>
      </c>
      <c r="AU406" s="146" t="s">
        <v>146</v>
      </c>
      <c r="AY406" s="18" t="s">
        <v>136</v>
      </c>
      <c r="BE406" s="147">
        <f>IF(N406="základní",J406,0)</f>
        <v>0</v>
      </c>
      <c r="BF406" s="147">
        <f>IF(N406="snížená",J406,0)</f>
        <v>0</v>
      </c>
      <c r="BG406" s="147">
        <f>IF(N406="zákl. přenesená",J406,0)</f>
        <v>0</v>
      </c>
      <c r="BH406" s="147">
        <f>IF(N406="sníž. přenesená",J406,0)</f>
        <v>0</v>
      </c>
      <c r="BI406" s="147">
        <f>IF(N406="nulová",J406,0)</f>
        <v>0</v>
      </c>
      <c r="BJ406" s="18" t="s">
        <v>77</v>
      </c>
      <c r="BK406" s="147">
        <f>ROUND(I406*H406,2)</f>
        <v>0</v>
      </c>
      <c r="BL406" s="18" t="s">
        <v>397</v>
      </c>
      <c r="BM406" s="146" t="s">
        <v>1048</v>
      </c>
    </row>
    <row r="407" spans="1:65" s="14" customFormat="1">
      <c r="B407" s="155"/>
      <c r="D407" s="149" t="s">
        <v>148</v>
      </c>
      <c r="E407" s="156" t="s">
        <v>3</v>
      </c>
      <c r="F407" s="157" t="s">
        <v>1049</v>
      </c>
      <c r="H407" s="158">
        <v>1</v>
      </c>
      <c r="L407" s="155"/>
      <c r="M407" s="159"/>
      <c r="N407" s="160"/>
      <c r="O407" s="160"/>
      <c r="P407" s="160"/>
      <c r="Q407" s="160"/>
      <c r="R407" s="160"/>
      <c r="S407" s="160"/>
      <c r="T407" s="161"/>
      <c r="AT407" s="156" t="s">
        <v>148</v>
      </c>
      <c r="AU407" s="156" t="s">
        <v>146</v>
      </c>
      <c r="AV407" s="14" t="s">
        <v>79</v>
      </c>
      <c r="AW407" s="14" t="s">
        <v>31</v>
      </c>
      <c r="AX407" s="14" t="s">
        <v>69</v>
      </c>
      <c r="AY407" s="156" t="s">
        <v>136</v>
      </c>
    </row>
    <row r="408" spans="1:65" s="14" customFormat="1">
      <c r="B408" s="155"/>
      <c r="D408" s="149" t="s">
        <v>148</v>
      </c>
      <c r="E408" s="156" t="s">
        <v>3</v>
      </c>
      <c r="F408" s="157" t="s">
        <v>1050</v>
      </c>
      <c r="H408" s="158">
        <v>2</v>
      </c>
      <c r="L408" s="155"/>
      <c r="M408" s="159"/>
      <c r="N408" s="160"/>
      <c r="O408" s="160"/>
      <c r="P408" s="160"/>
      <c r="Q408" s="160"/>
      <c r="R408" s="160"/>
      <c r="S408" s="160"/>
      <c r="T408" s="161"/>
      <c r="AT408" s="156" t="s">
        <v>148</v>
      </c>
      <c r="AU408" s="156" t="s">
        <v>146</v>
      </c>
      <c r="AV408" s="14" t="s">
        <v>79</v>
      </c>
      <c r="AW408" s="14" t="s">
        <v>31</v>
      </c>
      <c r="AX408" s="14" t="s">
        <v>69</v>
      </c>
      <c r="AY408" s="156" t="s">
        <v>136</v>
      </c>
    </row>
    <row r="409" spans="1:65" s="15" customFormat="1">
      <c r="B409" s="162"/>
      <c r="D409" s="149" t="s">
        <v>148</v>
      </c>
      <c r="E409" s="163" t="s">
        <v>3</v>
      </c>
      <c r="F409" s="164" t="s">
        <v>151</v>
      </c>
      <c r="H409" s="165">
        <v>3</v>
      </c>
      <c r="L409" s="162"/>
      <c r="M409" s="166"/>
      <c r="N409" s="167"/>
      <c r="O409" s="167"/>
      <c r="P409" s="167"/>
      <c r="Q409" s="167"/>
      <c r="R409" s="167"/>
      <c r="S409" s="167"/>
      <c r="T409" s="168"/>
      <c r="AT409" s="163" t="s">
        <v>148</v>
      </c>
      <c r="AU409" s="163" t="s">
        <v>146</v>
      </c>
      <c r="AV409" s="15" t="s">
        <v>145</v>
      </c>
      <c r="AW409" s="15" t="s">
        <v>31</v>
      </c>
      <c r="AX409" s="15" t="s">
        <v>77</v>
      </c>
      <c r="AY409" s="163" t="s">
        <v>136</v>
      </c>
    </row>
    <row r="410" spans="1:65" s="2" customFormat="1" ht="24.2" customHeight="1">
      <c r="A410" s="30"/>
      <c r="B410" s="135"/>
      <c r="C410" s="176" t="s">
        <v>525</v>
      </c>
      <c r="D410" s="176" t="s">
        <v>394</v>
      </c>
      <c r="E410" s="177" t="s">
        <v>443</v>
      </c>
      <c r="F410" s="178" t="s">
        <v>444</v>
      </c>
      <c r="G410" s="179" t="s">
        <v>374</v>
      </c>
      <c r="H410" s="180">
        <v>3</v>
      </c>
      <c r="I410" s="181"/>
      <c r="J410" s="181">
        <f>ROUND(I410*H410,2)</f>
        <v>0</v>
      </c>
      <c r="K410" s="178" t="s">
        <v>3</v>
      </c>
      <c r="L410" s="182"/>
      <c r="M410" s="183" t="s">
        <v>3</v>
      </c>
      <c r="N410" s="184" t="s">
        <v>40</v>
      </c>
      <c r="O410" s="144">
        <v>0</v>
      </c>
      <c r="P410" s="144">
        <f>O410*H410</f>
        <v>0</v>
      </c>
      <c r="Q410" s="144">
        <v>2.0999999999999999E-3</v>
      </c>
      <c r="R410" s="144">
        <f>Q410*H410</f>
        <v>6.3E-3</v>
      </c>
      <c r="S410" s="144">
        <v>0</v>
      </c>
      <c r="T410" s="145">
        <f>S410*H410</f>
        <v>0</v>
      </c>
      <c r="U410" s="30"/>
      <c r="V410" s="30"/>
      <c r="W410" s="30"/>
      <c r="X410" s="30"/>
      <c r="Y410" s="30"/>
      <c r="Z410" s="30"/>
      <c r="AA410" s="30"/>
      <c r="AB410" s="30"/>
      <c r="AC410" s="30"/>
      <c r="AD410" s="30"/>
      <c r="AE410" s="30"/>
      <c r="AR410" s="146" t="s">
        <v>397</v>
      </c>
      <c r="AT410" s="146" t="s">
        <v>394</v>
      </c>
      <c r="AU410" s="146" t="s">
        <v>146</v>
      </c>
      <c r="AY410" s="18" t="s">
        <v>136</v>
      </c>
      <c r="BE410" s="147">
        <f>IF(N410="základní",J410,0)</f>
        <v>0</v>
      </c>
      <c r="BF410" s="147">
        <f>IF(N410="snížená",J410,0)</f>
        <v>0</v>
      </c>
      <c r="BG410" s="147">
        <f>IF(N410="zákl. přenesená",J410,0)</f>
        <v>0</v>
      </c>
      <c r="BH410" s="147">
        <f>IF(N410="sníž. přenesená",J410,0)</f>
        <v>0</v>
      </c>
      <c r="BI410" s="147">
        <f>IF(N410="nulová",J410,0)</f>
        <v>0</v>
      </c>
      <c r="BJ410" s="18" t="s">
        <v>77</v>
      </c>
      <c r="BK410" s="147">
        <f>ROUND(I410*H410,2)</f>
        <v>0</v>
      </c>
      <c r="BL410" s="18" t="s">
        <v>397</v>
      </c>
      <c r="BM410" s="146" t="s">
        <v>1051</v>
      </c>
    </row>
    <row r="411" spans="1:65" s="14" customFormat="1">
      <c r="B411" s="155"/>
      <c r="D411" s="149" t="s">
        <v>148</v>
      </c>
      <c r="E411" s="156" t="s">
        <v>3</v>
      </c>
      <c r="F411" s="157" t="s">
        <v>1049</v>
      </c>
      <c r="H411" s="158">
        <v>1</v>
      </c>
      <c r="L411" s="155"/>
      <c r="M411" s="159"/>
      <c r="N411" s="160"/>
      <c r="O411" s="160"/>
      <c r="P411" s="160"/>
      <c r="Q411" s="160"/>
      <c r="R411" s="160"/>
      <c r="S411" s="160"/>
      <c r="T411" s="161"/>
      <c r="AT411" s="156" t="s">
        <v>148</v>
      </c>
      <c r="AU411" s="156" t="s">
        <v>146</v>
      </c>
      <c r="AV411" s="14" t="s">
        <v>79</v>
      </c>
      <c r="AW411" s="14" t="s">
        <v>31</v>
      </c>
      <c r="AX411" s="14" t="s">
        <v>69</v>
      </c>
      <c r="AY411" s="156" t="s">
        <v>136</v>
      </c>
    </row>
    <row r="412" spans="1:65" s="14" customFormat="1">
      <c r="B412" s="155"/>
      <c r="D412" s="149" t="s">
        <v>148</v>
      </c>
      <c r="E412" s="156" t="s">
        <v>3</v>
      </c>
      <c r="F412" s="157" t="s">
        <v>1050</v>
      </c>
      <c r="H412" s="158">
        <v>2</v>
      </c>
      <c r="L412" s="155"/>
      <c r="M412" s="159"/>
      <c r="N412" s="160"/>
      <c r="O412" s="160"/>
      <c r="P412" s="160"/>
      <c r="Q412" s="160"/>
      <c r="R412" s="160"/>
      <c r="S412" s="160"/>
      <c r="T412" s="161"/>
      <c r="AT412" s="156" t="s">
        <v>148</v>
      </c>
      <c r="AU412" s="156" t="s">
        <v>146</v>
      </c>
      <c r="AV412" s="14" t="s">
        <v>79</v>
      </c>
      <c r="AW412" s="14" t="s">
        <v>31</v>
      </c>
      <c r="AX412" s="14" t="s">
        <v>69</v>
      </c>
      <c r="AY412" s="156" t="s">
        <v>136</v>
      </c>
    </row>
    <row r="413" spans="1:65" s="15" customFormat="1">
      <c r="B413" s="162"/>
      <c r="D413" s="149" t="s">
        <v>148</v>
      </c>
      <c r="E413" s="163" t="s">
        <v>3</v>
      </c>
      <c r="F413" s="164" t="s">
        <v>151</v>
      </c>
      <c r="H413" s="165">
        <v>3</v>
      </c>
      <c r="L413" s="162"/>
      <c r="M413" s="166"/>
      <c r="N413" s="167"/>
      <c r="O413" s="167"/>
      <c r="P413" s="167"/>
      <c r="Q413" s="167"/>
      <c r="R413" s="167"/>
      <c r="S413" s="167"/>
      <c r="T413" s="168"/>
      <c r="AT413" s="163" t="s">
        <v>148</v>
      </c>
      <c r="AU413" s="163" t="s">
        <v>146</v>
      </c>
      <c r="AV413" s="15" t="s">
        <v>145</v>
      </c>
      <c r="AW413" s="15" t="s">
        <v>31</v>
      </c>
      <c r="AX413" s="15" t="s">
        <v>77</v>
      </c>
      <c r="AY413" s="163" t="s">
        <v>136</v>
      </c>
    </row>
    <row r="414" spans="1:65" s="2" customFormat="1" ht="14.45" customHeight="1">
      <c r="A414" s="30"/>
      <c r="B414" s="135"/>
      <c r="C414" s="176" t="s">
        <v>532</v>
      </c>
      <c r="D414" s="176" t="s">
        <v>394</v>
      </c>
      <c r="E414" s="177" t="s">
        <v>447</v>
      </c>
      <c r="F414" s="178" t="s">
        <v>448</v>
      </c>
      <c r="G414" s="179" t="s">
        <v>374</v>
      </c>
      <c r="H414" s="180">
        <v>10</v>
      </c>
      <c r="I414" s="181"/>
      <c r="J414" s="181">
        <f>ROUND(I414*H414,2)</f>
        <v>0</v>
      </c>
      <c r="K414" s="178" t="s">
        <v>144</v>
      </c>
      <c r="L414" s="182"/>
      <c r="M414" s="183" t="s">
        <v>3</v>
      </c>
      <c r="N414" s="184" t="s">
        <v>40</v>
      </c>
      <c r="O414" s="144">
        <v>0</v>
      </c>
      <c r="P414" s="144">
        <f>O414*H414</f>
        <v>0</v>
      </c>
      <c r="Q414" s="144">
        <v>8.1999999999999998E-4</v>
      </c>
      <c r="R414" s="144">
        <f>Q414*H414</f>
        <v>8.199999999999999E-3</v>
      </c>
      <c r="S414" s="144">
        <v>0</v>
      </c>
      <c r="T414" s="145">
        <f>S414*H414</f>
        <v>0</v>
      </c>
      <c r="U414" s="30"/>
      <c r="V414" s="30"/>
      <c r="W414" s="30"/>
      <c r="X414" s="30"/>
      <c r="Y414" s="30"/>
      <c r="Z414" s="30"/>
      <c r="AA414" s="30"/>
      <c r="AB414" s="30"/>
      <c r="AC414" s="30"/>
      <c r="AD414" s="30"/>
      <c r="AE414" s="30"/>
      <c r="AR414" s="146" t="s">
        <v>397</v>
      </c>
      <c r="AT414" s="146" t="s">
        <v>394</v>
      </c>
      <c r="AU414" s="146" t="s">
        <v>146</v>
      </c>
      <c r="AY414" s="18" t="s">
        <v>136</v>
      </c>
      <c r="BE414" s="147">
        <f>IF(N414="základní",J414,0)</f>
        <v>0</v>
      </c>
      <c r="BF414" s="147">
        <f>IF(N414="snížená",J414,0)</f>
        <v>0</v>
      </c>
      <c r="BG414" s="147">
        <f>IF(N414="zákl. přenesená",J414,0)</f>
        <v>0</v>
      </c>
      <c r="BH414" s="147">
        <f>IF(N414="sníž. přenesená",J414,0)</f>
        <v>0</v>
      </c>
      <c r="BI414" s="147">
        <f>IF(N414="nulová",J414,0)</f>
        <v>0</v>
      </c>
      <c r="BJ414" s="18" t="s">
        <v>77</v>
      </c>
      <c r="BK414" s="147">
        <f>ROUND(I414*H414,2)</f>
        <v>0</v>
      </c>
      <c r="BL414" s="18" t="s">
        <v>397</v>
      </c>
      <c r="BM414" s="146" t="s">
        <v>1052</v>
      </c>
    </row>
    <row r="415" spans="1:65" s="14" customFormat="1">
      <c r="B415" s="155"/>
      <c r="D415" s="149" t="s">
        <v>148</v>
      </c>
      <c r="E415" s="156" t="s">
        <v>3</v>
      </c>
      <c r="F415" s="157" t="s">
        <v>1053</v>
      </c>
      <c r="H415" s="158">
        <v>10</v>
      </c>
      <c r="L415" s="155"/>
      <c r="M415" s="159"/>
      <c r="N415" s="160"/>
      <c r="O415" s="160"/>
      <c r="P415" s="160"/>
      <c r="Q415" s="160"/>
      <c r="R415" s="160"/>
      <c r="S415" s="160"/>
      <c r="T415" s="161"/>
      <c r="AT415" s="156" t="s">
        <v>148</v>
      </c>
      <c r="AU415" s="156" t="s">
        <v>146</v>
      </c>
      <c r="AV415" s="14" t="s">
        <v>79</v>
      </c>
      <c r="AW415" s="14" t="s">
        <v>31</v>
      </c>
      <c r="AX415" s="14" t="s">
        <v>69</v>
      </c>
      <c r="AY415" s="156" t="s">
        <v>136</v>
      </c>
    </row>
    <row r="416" spans="1:65" s="15" customFormat="1">
      <c r="B416" s="162"/>
      <c r="D416" s="149" t="s">
        <v>148</v>
      </c>
      <c r="E416" s="163" t="s">
        <v>3</v>
      </c>
      <c r="F416" s="164" t="s">
        <v>151</v>
      </c>
      <c r="H416" s="165">
        <v>10</v>
      </c>
      <c r="L416" s="162"/>
      <c r="M416" s="166"/>
      <c r="N416" s="167"/>
      <c r="O416" s="167"/>
      <c r="P416" s="167"/>
      <c r="Q416" s="167"/>
      <c r="R416" s="167"/>
      <c r="S416" s="167"/>
      <c r="T416" s="168"/>
      <c r="AT416" s="163" t="s">
        <v>148</v>
      </c>
      <c r="AU416" s="163" t="s">
        <v>146</v>
      </c>
      <c r="AV416" s="15" t="s">
        <v>145</v>
      </c>
      <c r="AW416" s="15" t="s">
        <v>31</v>
      </c>
      <c r="AX416" s="15" t="s">
        <v>77</v>
      </c>
      <c r="AY416" s="163" t="s">
        <v>136</v>
      </c>
    </row>
    <row r="417" spans="1:65" s="2" customFormat="1" ht="37.9" customHeight="1">
      <c r="A417" s="30"/>
      <c r="B417" s="135"/>
      <c r="C417" s="136" t="s">
        <v>536</v>
      </c>
      <c r="D417" s="136" t="s">
        <v>140</v>
      </c>
      <c r="E417" s="137" t="s">
        <v>452</v>
      </c>
      <c r="F417" s="138" t="s">
        <v>453</v>
      </c>
      <c r="G417" s="139" t="s">
        <v>374</v>
      </c>
      <c r="H417" s="140">
        <v>1</v>
      </c>
      <c r="I417" s="141"/>
      <c r="J417" s="141">
        <f>ROUND(I417*H417,2)</f>
        <v>0</v>
      </c>
      <c r="K417" s="138" t="s">
        <v>144</v>
      </c>
      <c r="L417" s="31"/>
      <c r="M417" s="142" t="s">
        <v>3</v>
      </c>
      <c r="N417" s="143" t="s">
        <v>40</v>
      </c>
      <c r="O417" s="144">
        <v>0.90400000000000003</v>
      </c>
      <c r="P417" s="144">
        <f>O417*H417</f>
        <v>0.90400000000000003</v>
      </c>
      <c r="Q417" s="144">
        <v>0</v>
      </c>
      <c r="R417" s="144">
        <f>Q417*H417</f>
        <v>0</v>
      </c>
      <c r="S417" s="144">
        <v>0</v>
      </c>
      <c r="T417" s="145">
        <f>S417*H417</f>
        <v>0</v>
      </c>
      <c r="U417" s="30"/>
      <c r="V417" s="30"/>
      <c r="W417" s="30"/>
      <c r="X417" s="30"/>
      <c r="Y417" s="30"/>
      <c r="Z417" s="30"/>
      <c r="AA417" s="30"/>
      <c r="AB417" s="30"/>
      <c r="AC417" s="30"/>
      <c r="AD417" s="30"/>
      <c r="AE417" s="30"/>
      <c r="AR417" s="146" t="s">
        <v>145</v>
      </c>
      <c r="AT417" s="146" t="s">
        <v>140</v>
      </c>
      <c r="AU417" s="146" t="s">
        <v>146</v>
      </c>
      <c r="AY417" s="18" t="s">
        <v>136</v>
      </c>
      <c r="BE417" s="147">
        <f>IF(N417="základní",J417,0)</f>
        <v>0</v>
      </c>
      <c r="BF417" s="147">
        <f>IF(N417="snížená",J417,0)</f>
        <v>0</v>
      </c>
      <c r="BG417" s="147">
        <f>IF(N417="zákl. přenesená",J417,0)</f>
        <v>0</v>
      </c>
      <c r="BH417" s="147">
        <f>IF(N417="sníž. přenesená",J417,0)</f>
        <v>0</v>
      </c>
      <c r="BI417" s="147">
        <f>IF(N417="nulová",J417,0)</f>
        <v>0</v>
      </c>
      <c r="BJ417" s="18" t="s">
        <v>77</v>
      </c>
      <c r="BK417" s="147">
        <f>ROUND(I417*H417,2)</f>
        <v>0</v>
      </c>
      <c r="BL417" s="18" t="s">
        <v>145</v>
      </c>
      <c r="BM417" s="146" t="s">
        <v>1054</v>
      </c>
    </row>
    <row r="418" spans="1:65" s="14" customFormat="1">
      <c r="B418" s="155"/>
      <c r="D418" s="149" t="s">
        <v>148</v>
      </c>
      <c r="E418" s="156" t="s">
        <v>3</v>
      </c>
      <c r="F418" s="157" t="s">
        <v>1055</v>
      </c>
      <c r="H418" s="158">
        <v>1</v>
      </c>
      <c r="L418" s="155"/>
      <c r="M418" s="159"/>
      <c r="N418" s="160"/>
      <c r="O418" s="160"/>
      <c r="P418" s="160"/>
      <c r="Q418" s="160"/>
      <c r="R418" s="160"/>
      <c r="S418" s="160"/>
      <c r="T418" s="161"/>
      <c r="AT418" s="156" t="s">
        <v>148</v>
      </c>
      <c r="AU418" s="156" t="s">
        <v>146</v>
      </c>
      <c r="AV418" s="14" t="s">
        <v>79</v>
      </c>
      <c r="AW418" s="14" t="s">
        <v>31</v>
      </c>
      <c r="AX418" s="14" t="s">
        <v>69</v>
      </c>
      <c r="AY418" s="156" t="s">
        <v>136</v>
      </c>
    </row>
    <row r="419" spans="1:65" s="15" customFormat="1">
      <c r="B419" s="162"/>
      <c r="D419" s="149" t="s">
        <v>148</v>
      </c>
      <c r="E419" s="163" t="s">
        <v>3</v>
      </c>
      <c r="F419" s="164" t="s">
        <v>151</v>
      </c>
      <c r="H419" s="165">
        <v>1</v>
      </c>
      <c r="L419" s="162"/>
      <c r="M419" s="166"/>
      <c r="N419" s="167"/>
      <c r="O419" s="167"/>
      <c r="P419" s="167"/>
      <c r="Q419" s="167"/>
      <c r="R419" s="167"/>
      <c r="S419" s="167"/>
      <c r="T419" s="168"/>
      <c r="AT419" s="163" t="s">
        <v>148</v>
      </c>
      <c r="AU419" s="163" t="s">
        <v>146</v>
      </c>
      <c r="AV419" s="15" t="s">
        <v>145</v>
      </c>
      <c r="AW419" s="15" t="s">
        <v>31</v>
      </c>
      <c r="AX419" s="15" t="s">
        <v>77</v>
      </c>
      <c r="AY419" s="163" t="s">
        <v>136</v>
      </c>
    </row>
    <row r="420" spans="1:65" s="2" customFormat="1" ht="24.2" customHeight="1">
      <c r="A420" s="30"/>
      <c r="B420" s="135"/>
      <c r="C420" s="176" t="s">
        <v>541</v>
      </c>
      <c r="D420" s="176" t="s">
        <v>394</v>
      </c>
      <c r="E420" s="177" t="s">
        <v>465</v>
      </c>
      <c r="F420" s="178" t="s">
        <v>466</v>
      </c>
      <c r="G420" s="179" t="s">
        <v>374</v>
      </c>
      <c r="H420" s="180">
        <v>1</v>
      </c>
      <c r="I420" s="181"/>
      <c r="J420" s="181">
        <f>ROUND(I420*H420,2)</f>
        <v>0</v>
      </c>
      <c r="K420" s="178" t="s">
        <v>3</v>
      </c>
      <c r="L420" s="182"/>
      <c r="M420" s="183" t="s">
        <v>3</v>
      </c>
      <c r="N420" s="184" t="s">
        <v>40</v>
      </c>
      <c r="O420" s="144">
        <v>0</v>
      </c>
      <c r="P420" s="144">
        <f>O420*H420</f>
        <v>0</v>
      </c>
      <c r="Q420" s="144">
        <v>6.1000000000000004E-3</v>
      </c>
      <c r="R420" s="144">
        <f>Q420*H420</f>
        <v>6.1000000000000004E-3</v>
      </c>
      <c r="S420" s="144">
        <v>0</v>
      </c>
      <c r="T420" s="145">
        <f>S420*H420</f>
        <v>0</v>
      </c>
      <c r="U420" s="30"/>
      <c r="V420" s="30"/>
      <c r="W420" s="30"/>
      <c r="X420" s="30"/>
      <c r="Y420" s="30"/>
      <c r="Z420" s="30"/>
      <c r="AA420" s="30"/>
      <c r="AB420" s="30"/>
      <c r="AC420" s="30"/>
      <c r="AD420" s="30"/>
      <c r="AE420" s="30"/>
      <c r="AR420" s="146" t="s">
        <v>197</v>
      </c>
      <c r="AT420" s="146" t="s">
        <v>394</v>
      </c>
      <c r="AU420" s="146" t="s">
        <v>146</v>
      </c>
      <c r="AY420" s="18" t="s">
        <v>136</v>
      </c>
      <c r="BE420" s="147">
        <f>IF(N420="základní",J420,0)</f>
        <v>0</v>
      </c>
      <c r="BF420" s="147">
        <f>IF(N420="snížená",J420,0)</f>
        <v>0</v>
      </c>
      <c r="BG420" s="147">
        <f>IF(N420="zákl. přenesená",J420,0)</f>
        <v>0</v>
      </c>
      <c r="BH420" s="147">
        <f>IF(N420="sníž. přenesená",J420,0)</f>
        <v>0</v>
      </c>
      <c r="BI420" s="147">
        <f>IF(N420="nulová",J420,0)</f>
        <v>0</v>
      </c>
      <c r="BJ420" s="18" t="s">
        <v>77</v>
      </c>
      <c r="BK420" s="147">
        <f>ROUND(I420*H420,2)</f>
        <v>0</v>
      </c>
      <c r="BL420" s="18" t="s">
        <v>145</v>
      </c>
      <c r="BM420" s="146" t="s">
        <v>1056</v>
      </c>
    </row>
    <row r="421" spans="1:65" s="14" customFormat="1">
      <c r="B421" s="155"/>
      <c r="D421" s="149" t="s">
        <v>148</v>
      </c>
      <c r="E421" s="156" t="s">
        <v>3</v>
      </c>
      <c r="F421" s="157" t="s">
        <v>1055</v>
      </c>
      <c r="H421" s="158">
        <v>1</v>
      </c>
      <c r="L421" s="155"/>
      <c r="M421" s="159"/>
      <c r="N421" s="160"/>
      <c r="O421" s="160"/>
      <c r="P421" s="160"/>
      <c r="Q421" s="160"/>
      <c r="R421" s="160"/>
      <c r="S421" s="160"/>
      <c r="T421" s="161"/>
      <c r="AT421" s="156" t="s">
        <v>148</v>
      </c>
      <c r="AU421" s="156" t="s">
        <v>146</v>
      </c>
      <c r="AV421" s="14" t="s">
        <v>79</v>
      </c>
      <c r="AW421" s="14" t="s">
        <v>31</v>
      </c>
      <c r="AX421" s="14" t="s">
        <v>69</v>
      </c>
      <c r="AY421" s="156" t="s">
        <v>136</v>
      </c>
    </row>
    <row r="422" spans="1:65" s="15" customFormat="1">
      <c r="B422" s="162"/>
      <c r="D422" s="149" t="s">
        <v>148</v>
      </c>
      <c r="E422" s="163" t="s">
        <v>3</v>
      </c>
      <c r="F422" s="164" t="s">
        <v>151</v>
      </c>
      <c r="H422" s="165">
        <v>1</v>
      </c>
      <c r="L422" s="162"/>
      <c r="M422" s="166"/>
      <c r="N422" s="167"/>
      <c r="O422" s="167"/>
      <c r="P422" s="167"/>
      <c r="Q422" s="167"/>
      <c r="R422" s="167"/>
      <c r="S422" s="167"/>
      <c r="T422" s="168"/>
      <c r="AT422" s="163" t="s">
        <v>148</v>
      </c>
      <c r="AU422" s="163" t="s">
        <v>146</v>
      </c>
      <c r="AV422" s="15" t="s">
        <v>145</v>
      </c>
      <c r="AW422" s="15" t="s">
        <v>31</v>
      </c>
      <c r="AX422" s="15" t="s">
        <v>77</v>
      </c>
      <c r="AY422" s="163" t="s">
        <v>136</v>
      </c>
    </row>
    <row r="423" spans="1:65" s="12" customFormat="1" ht="20.85" customHeight="1">
      <c r="B423" s="123"/>
      <c r="D423" s="124" t="s">
        <v>68</v>
      </c>
      <c r="E423" s="133" t="s">
        <v>470</v>
      </c>
      <c r="F423" s="133" t="s">
        <v>471</v>
      </c>
      <c r="J423" s="134">
        <f>BK423</f>
        <v>0</v>
      </c>
      <c r="L423" s="123"/>
      <c r="M423" s="127"/>
      <c r="N423" s="128"/>
      <c r="O423" s="128"/>
      <c r="P423" s="129">
        <f>SUM(P424:P505)</f>
        <v>60.667299999999997</v>
      </c>
      <c r="Q423" s="128"/>
      <c r="R423" s="129">
        <f>SUM(R424:R505)</f>
        <v>2.5941379999999996</v>
      </c>
      <c r="S423" s="128"/>
      <c r="T423" s="130">
        <f>SUM(T424:T505)</f>
        <v>0</v>
      </c>
      <c r="AR423" s="124" t="s">
        <v>77</v>
      </c>
      <c r="AT423" s="131" t="s">
        <v>68</v>
      </c>
      <c r="AU423" s="131" t="s">
        <v>79</v>
      </c>
      <c r="AY423" s="124" t="s">
        <v>136</v>
      </c>
      <c r="BK423" s="132">
        <f>SUM(BK424:BK505)</f>
        <v>0</v>
      </c>
    </row>
    <row r="424" spans="1:65" s="2" customFormat="1" ht="49.15" customHeight="1">
      <c r="A424" s="30"/>
      <c r="B424" s="135"/>
      <c r="C424" s="136" t="s">
        <v>546</v>
      </c>
      <c r="D424" s="136" t="s">
        <v>140</v>
      </c>
      <c r="E424" s="137" t="s">
        <v>473</v>
      </c>
      <c r="F424" s="138" t="s">
        <v>474</v>
      </c>
      <c r="G424" s="139" t="s">
        <v>374</v>
      </c>
      <c r="H424" s="140">
        <v>1</v>
      </c>
      <c r="I424" s="141"/>
      <c r="J424" s="141">
        <f>ROUND(I424*H424,2)</f>
        <v>0</v>
      </c>
      <c r="K424" s="138" t="s">
        <v>144</v>
      </c>
      <c r="L424" s="31"/>
      <c r="M424" s="142" t="s">
        <v>3</v>
      </c>
      <c r="N424" s="143" t="s">
        <v>40</v>
      </c>
      <c r="O424" s="144">
        <v>1.554</v>
      </c>
      <c r="P424" s="144">
        <f>O424*H424</f>
        <v>1.554</v>
      </c>
      <c r="Q424" s="144">
        <v>1.6199999999999999E-3</v>
      </c>
      <c r="R424" s="144">
        <f>Q424*H424</f>
        <v>1.6199999999999999E-3</v>
      </c>
      <c r="S424" s="144">
        <v>0</v>
      </c>
      <c r="T424" s="145">
        <f>S424*H424</f>
        <v>0</v>
      </c>
      <c r="U424" s="30"/>
      <c r="V424" s="30"/>
      <c r="W424" s="30"/>
      <c r="X424" s="30"/>
      <c r="Y424" s="30"/>
      <c r="Z424" s="30"/>
      <c r="AA424" s="30"/>
      <c r="AB424" s="30"/>
      <c r="AC424" s="30"/>
      <c r="AD424" s="30"/>
      <c r="AE424" s="30"/>
      <c r="AR424" s="146" t="s">
        <v>145</v>
      </c>
      <c r="AT424" s="146" t="s">
        <v>140</v>
      </c>
      <c r="AU424" s="146" t="s">
        <v>146</v>
      </c>
      <c r="AY424" s="18" t="s">
        <v>136</v>
      </c>
      <c r="BE424" s="147">
        <f>IF(N424="základní",J424,0)</f>
        <v>0</v>
      </c>
      <c r="BF424" s="147">
        <f>IF(N424="snížená",J424,0)</f>
        <v>0</v>
      </c>
      <c r="BG424" s="147">
        <f>IF(N424="zákl. přenesená",J424,0)</f>
        <v>0</v>
      </c>
      <c r="BH424" s="147">
        <f>IF(N424="sníž. přenesená",J424,0)</f>
        <v>0</v>
      </c>
      <c r="BI424" s="147">
        <f>IF(N424="nulová",J424,0)</f>
        <v>0</v>
      </c>
      <c r="BJ424" s="18" t="s">
        <v>77</v>
      </c>
      <c r="BK424" s="147">
        <f>ROUND(I424*H424,2)</f>
        <v>0</v>
      </c>
      <c r="BL424" s="18" t="s">
        <v>145</v>
      </c>
      <c r="BM424" s="146" t="s">
        <v>475</v>
      </c>
    </row>
    <row r="425" spans="1:65" s="14" customFormat="1">
      <c r="B425" s="155"/>
      <c r="D425" s="149" t="s">
        <v>148</v>
      </c>
      <c r="E425" s="156" t="s">
        <v>3</v>
      </c>
      <c r="F425" s="157" t="s">
        <v>1057</v>
      </c>
      <c r="H425" s="158">
        <v>1</v>
      </c>
      <c r="L425" s="155"/>
      <c r="M425" s="159"/>
      <c r="N425" s="160"/>
      <c r="O425" s="160"/>
      <c r="P425" s="160"/>
      <c r="Q425" s="160"/>
      <c r="R425" s="160"/>
      <c r="S425" s="160"/>
      <c r="T425" s="161"/>
      <c r="AT425" s="156" t="s">
        <v>148</v>
      </c>
      <c r="AU425" s="156" t="s">
        <v>146</v>
      </c>
      <c r="AV425" s="14" t="s">
        <v>79</v>
      </c>
      <c r="AW425" s="14" t="s">
        <v>31</v>
      </c>
      <c r="AX425" s="14" t="s">
        <v>69</v>
      </c>
      <c r="AY425" s="156" t="s">
        <v>136</v>
      </c>
    </row>
    <row r="426" spans="1:65" s="15" customFormat="1">
      <c r="B426" s="162"/>
      <c r="D426" s="149" t="s">
        <v>148</v>
      </c>
      <c r="E426" s="163" t="s">
        <v>3</v>
      </c>
      <c r="F426" s="164" t="s">
        <v>151</v>
      </c>
      <c r="H426" s="165">
        <v>1</v>
      </c>
      <c r="L426" s="162"/>
      <c r="M426" s="166"/>
      <c r="N426" s="167"/>
      <c r="O426" s="167"/>
      <c r="P426" s="167"/>
      <c r="Q426" s="167"/>
      <c r="R426" s="167"/>
      <c r="S426" s="167"/>
      <c r="T426" s="168"/>
      <c r="AT426" s="163" t="s">
        <v>148</v>
      </c>
      <c r="AU426" s="163" t="s">
        <v>146</v>
      </c>
      <c r="AV426" s="15" t="s">
        <v>145</v>
      </c>
      <c r="AW426" s="15" t="s">
        <v>31</v>
      </c>
      <c r="AX426" s="15" t="s">
        <v>77</v>
      </c>
      <c r="AY426" s="163" t="s">
        <v>136</v>
      </c>
    </row>
    <row r="427" spans="1:65" s="2" customFormat="1" ht="24.2" customHeight="1">
      <c r="A427" s="30"/>
      <c r="B427" s="135"/>
      <c r="C427" s="176" t="s">
        <v>553</v>
      </c>
      <c r="D427" s="176" t="s">
        <v>394</v>
      </c>
      <c r="E427" s="177" t="s">
        <v>479</v>
      </c>
      <c r="F427" s="178" t="s">
        <v>480</v>
      </c>
      <c r="G427" s="179" t="s">
        <v>374</v>
      </c>
      <c r="H427" s="180">
        <v>1</v>
      </c>
      <c r="I427" s="181"/>
      <c r="J427" s="181">
        <f>ROUND(I427*H427,2)</f>
        <v>0</v>
      </c>
      <c r="K427" s="178" t="s">
        <v>144</v>
      </c>
      <c r="L427" s="182"/>
      <c r="M427" s="183" t="s">
        <v>3</v>
      </c>
      <c r="N427" s="184" t="s">
        <v>40</v>
      </c>
      <c r="O427" s="144">
        <v>0</v>
      </c>
      <c r="P427" s="144">
        <f>O427*H427</f>
        <v>0</v>
      </c>
      <c r="Q427" s="144">
        <v>1.7999999999999999E-2</v>
      </c>
      <c r="R427" s="144">
        <f>Q427*H427</f>
        <v>1.7999999999999999E-2</v>
      </c>
      <c r="S427" s="144">
        <v>0</v>
      </c>
      <c r="T427" s="145">
        <f>S427*H427</f>
        <v>0</v>
      </c>
      <c r="U427" s="30"/>
      <c r="V427" s="30"/>
      <c r="W427" s="30"/>
      <c r="X427" s="30"/>
      <c r="Y427" s="30"/>
      <c r="Z427" s="30"/>
      <c r="AA427" s="30"/>
      <c r="AB427" s="30"/>
      <c r="AC427" s="30"/>
      <c r="AD427" s="30"/>
      <c r="AE427" s="30"/>
      <c r="AR427" s="146" t="s">
        <v>197</v>
      </c>
      <c r="AT427" s="146" t="s">
        <v>394</v>
      </c>
      <c r="AU427" s="146" t="s">
        <v>146</v>
      </c>
      <c r="AY427" s="18" t="s">
        <v>136</v>
      </c>
      <c r="BE427" s="147">
        <f>IF(N427="základní",J427,0)</f>
        <v>0</v>
      </c>
      <c r="BF427" s="147">
        <f>IF(N427="snížená",J427,0)</f>
        <v>0</v>
      </c>
      <c r="BG427" s="147">
        <f>IF(N427="zákl. přenesená",J427,0)</f>
        <v>0</v>
      </c>
      <c r="BH427" s="147">
        <f>IF(N427="sníž. přenesená",J427,0)</f>
        <v>0</v>
      </c>
      <c r="BI427" s="147">
        <f>IF(N427="nulová",J427,0)</f>
        <v>0</v>
      </c>
      <c r="BJ427" s="18" t="s">
        <v>77</v>
      </c>
      <c r="BK427" s="147">
        <f>ROUND(I427*H427,2)</f>
        <v>0</v>
      </c>
      <c r="BL427" s="18" t="s">
        <v>145</v>
      </c>
      <c r="BM427" s="146" t="s">
        <v>481</v>
      </c>
    </row>
    <row r="428" spans="1:65" s="14" customFormat="1">
      <c r="B428" s="155"/>
      <c r="D428" s="149" t="s">
        <v>148</v>
      </c>
      <c r="E428" s="156" t="s">
        <v>3</v>
      </c>
      <c r="F428" s="157" t="s">
        <v>1058</v>
      </c>
      <c r="H428" s="158">
        <v>1</v>
      </c>
      <c r="L428" s="155"/>
      <c r="M428" s="159"/>
      <c r="N428" s="160"/>
      <c r="O428" s="160"/>
      <c r="P428" s="160"/>
      <c r="Q428" s="160"/>
      <c r="R428" s="160"/>
      <c r="S428" s="160"/>
      <c r="T428" s="161"/>
      <c r="AT428" s="156" t="s">
        <v>148</v>
      </c>
      <c r="AU428" s="156" t="s">
        <v>146</v>
      </c>
      <c r="AV428" s="14" t="s">
        <v>79</v>
      </c>
      <c r="AW428" s="14" t="s">
        <v>31</v>
      </c>
      <c r="AX428" s="14" t="s">
        <v>69</v>
      </c>
      <c r="AY428" s="156" t="s">
        <v>136</v>
      </c>
    </row>
    <row r="429" spans="1:65" s="15" customFormat="1">
      <c r="B429" s="162"/>
      <c r="D429" s="149" t="s">
        <v>148</v>
      </c>
      <c r="E429" s="163" t="s">
        <v>3</v>
      </c>
      <c r="F429" s="164" t="s">
        <v>151</v>
      </c>
      <c r="H429" s="165">
        <v>1</v>
      </c>
      <c r="L429" s="162"/>
      <c r="M429" s="166"/>
      <c r="N429" s="167"/>
      <c r="O429" s="167"/>
      <c r="P429" s="167"/>
      <c r="Q429" s="167"/>
      <c r="R429" s="167"/>
      <c r="S429" s="167"/>
      <c r="T429" s="168"/>
      <c r="AT429" s="163" t="s">
        <v>148</v>
      </c>
      <c r="AU429" s="163" t="s">
        <v>146</v>
      </c>
      <c r="AV429" s="15" t="s">
        <v>145</v>
      </c>
      <c r="AW429" s="15" t="s">
        <v>31</v>
      </c>
      <c r="AX429" s="15" t="s">
        <v>77</v>
      </c>
      <c r="AY429" s="163" t="s">
        <v>136</v>
      </c>
    </row>
    <row r="430" spans="1:65" s="2" customFormat="1" ht="14.45" customHeight="1">
      <c r="A430" s="30"/>
      <c r="B430" s="135"/>
      <c r="C430" s="176" t="s">
        <v>558</v>
      </c>
      <c r="D430" s="176" t="s">
        <v>394</v>
      </c>
      <c r="E430" s="177" t="s">
        <v>483</v>
      </c>
      <c r="F430" s="178" t="s">
        <v>484</v>
      </c>
      <c r="G430" s="179" t="s">
        <v>374</v>
      </c>
      <c r="H430" s="180">
        <v>1</v>
      </c>
      <c r="I430" s="181"/>
      <c r="J430" s="181">
        <f>ROUND(I430*H430,2)</f>
        <v>0</v>
      </c>
      <c r="K430" s="178" t="s">
        <v>144</v>
      </c>
      <c r="L430" s="182"/>
      <c r="M430" s="183" t="s">
        <v>3</v>
      </c>
      <c r="N430" s="184" t="s">
        <v>40</v>
      </c>
      <c r="O430" s="144">
        <v>0</v>
      </c>
      <c r="P430" s="144">
        <f>O430*H430</f>
        <v>0</v>
      </c>
      <c r="Q430" s="144">
        <v>3.5000000000000001E-3</v>
      </c>
      <c r="R430" s="144">
        <f>Q430*H430</f>
        <v>3.5000000000000001E-3</v>
      </c>
      <c r="S430" s="144">
        <v>0</v>
      </c>
      <c r="T430" s="145">
        <f>S430*H430</f>
        <v>0</v>
      </c>
      <c r="U430" s="30"/>
      <c r="V430" s="30"/>
      <c r="W430" s="30"/>
      <c r="X430" s="30"/>
      <c r="Y430" s="30"/>
      <c r="Z430" s="30"/>
      <c r="AA430" s="30"/>
      <c r="AB430" s="30"/>
      <c r="AC430" s="30"/>
      <c r="AD430" s="30"/>
      <c r="AE430" s="30"/>
      <c r="AR430" s="146" t="s">
        <v>397</v>
      </c>
      <c r="AT430" s="146" t="s">
        <v>394</v>
      </c>
      <c r="AU430" s="146" t="s">
        <v>146</v>
      </c>
      <c r="AY430" s="18" t="s">
        <v>136</v>
      </c>
      <c r="BE430" s="147">
        <f>IF(N430="základní",J430,0)</f>
        <v>0</v>
      </c>
      <c r="BF430" s="147">
        <f>IF(N430="snížená",J430,0)</f>
        <v>0</v>
      </c>
      <c r="BG430" s="147">
        <f>IF(N430="zákl. přenesená",J430,0)</f>
        <v>0</v>
      </c>
      <c r="BH430" s="147">
        <f>IF(N430="sníž. přenesená",J430,0)</f>
        <v>0</v>
      </c>
      <c r="BI430" s="147">
        <f>IF(N430="nulová",J430,0)</f>
        <v>0</v>
      </c>
      <c r="BJ430" s="18" t="s">
        <v>77</v>
      </c>
      <c r="BK430" s="147">
        <f>ROUND(I430*H430,2)</f>
        <v>0</v>
      </c>
      <c r="BL430" s="18" t="s">
        <v>397</v>
      </c>
      <c r="BM430" s="146" t="s">
        <v>485</v>
      </c>
    </row>
    <row r="431" spans="1:65" s="14" customFormat="1">
      <c r="B431" s="155"/>
      <c r="D431" s="149" t="s">
        <v>148</v>
      </c>
      <c r="E431" s="156" t="s">
        <v>3</v>
      </c>
      <c r="F431" s="157" t="s">
        <v>1058</v>
      </c>
      <c r="H431" s="158">
        <v>1</v>
      </c>
      <c r="L431" s="155"/>
      <c r="M431" s="159"/>
      <c r="N431" s="160"/>
      <c r="O431" s="160"/>
      <c r="P431" s="160"/>
      <c r="Q431" s="160"/>
      <c r="R431" s="160"/>
      <c r="S431" s="160"/>
      <c r="T431" s="161"/>
      <c r="AT431" s="156" t="s">
        <v>148</v>
      </c>
      <c r="AU431" s="156" t="s">
        <v>146</v>
      </c>
      <c r="AV431" s="14" t="s">
        <v>79</v>
      </c>
      <c r="AW431" s="14" t="s">
        <v>31</v>
      </c>
      <c r="AX431" s="14" t="s">
        <v>69</v>
      </c>
      <c r="AY431" s="156" t="s">
        <v>136</v>
      </c>
    </row>
    <row r="432" spans="1:65" s="15" customFormat="1">
      <c r="B432" s="162"/>
      <c r="D432" s="149" t="s">
        <v>148</v>
      </c>
      <c r="E432" s="163" t="s">
        <v>3</v>
      </c>
      <c r="F432" s="164" t="s">
        <v>151</v>
      </c>
      <c r="H432" s="165">
        <v>1</v>
      </c>
      <c r="L432" s="162"/>
      <c r="M432" s="166"/>
      <c r="N432" s="167"/>
      <c r="O432" s="167"/>
      <c r="P432" s="167"/>
      <c r="Q432" s="167"/>
      <c r="R432" s="167"/>
      <c r="S432" s="167"/>
      <c r="T432" s="168"/>
      <c r="AT432" s="163" t="s">
        <v>148</v>
      </c>
      <c r="AU432" s="163" t="s">
        <v>146</v>
      </c>
      <c r="AV432" s="15" t="s">
        <v>145</v>
      </c>
      <c r="AW432" s="15" t="s">
        <v>31</v>
      </c>
      <c r="AX432" s="15" t="s">
        <v>77</v>
      </c>
      <c r="AY432" s="163" t="s">
        <v>136</v>
      </c>
    </row>
    <row r="433" spans="1:65" s="2" customFormat="1" ht="24.2" customHeight="1">
      <c r="A433" s="30"/>
      <c r="B433" s="135"/>
      <c r="C433" s="136" t="s">
        <v>562</v>
      </c>
      <c r="D433" s="136" t="s">
        <v>140</v>
      </c>
      <c r="E433" s="137" t="s">
        <v>488</v>
      </c>
      <c r="F433" s="138" t="s">
        <v>489</v>
      </c>
      <c r="G433" s="139" t="s">
        <v>374</v>
      </c>
      <c r="H433" s="140">
        <v>1</v>
      </c>
      <c r="I433" s="141"/>
      <c r="J433" s="141">
        <f>ROUND(I433*H433,2)</f>
        <v>0</v>
      </c>
      <c r="K433" s="138" t="s">
        <v>144</v>
      </c>
      <c r="L433" s="31"/>
      <c r="M433" s="142" t="s">
        <v>3</v>
      </c>
      <c r="N433" s="143" t="s">
        <v>40</v>
      </c>
      <c r="O433" s="144">
        <v>0.70799999999999996</v>
      </c>
      <c r="P433" s="144">
        <f>O433*H433</f>
        <v>0.70799999999999996</v>
      </c>
      <c r="Q433" s="144">
        <v>3.4000000000000002E-4</v>
      </c>
      <c r="R433" s="144">
        <f>Q433*H433</f>
        <v>3.4000000000000002E-4</v>
      </c>
      <c r="S433" s="144">
        <v>0</v>
      </c>
      <c r="T433" s="145">
        <f>S433*H433</f>
        <v>0</v>
      </c>
      <c r="U433" s="30"/>
      <c r="V433" s="30"/>
      <c r="W433" s="30"/>
      <c r="X433" s="30"/>
      <c r="Y433" s="30"/>
      <c r="Z433" s="30"/>
      <c r="AA433" s="30"/>
      <c r="AB433" s="30"/>
      <c r="AC433" s="30"/>
      <c r="AD433" s="30"/>
      <c r="AE433" s="30"/>
      <c r="AR433" s="146" t="s">
        <v>145</v>
      </c>
      <c r="AT433" s="146" t="s">
        <v>140</v>
      </c>
      <c r="AU433" s="146" t="s">
        <v>146</v>
      </c>
      <c r="AY433" s="18" t="s">
        <v>136</v>
      </c>
      <c r="BE433" s="147">
        <f>IF(N433="základní",J433,0)</f>
        <v>0</v>
      </c>
      <c r="BF433" s="147">
        <f>IF(N433="snížená",J433,0)</f>
        <v>0</v>
      </c>
      <c r="BG433" s="147">
        <f>IF(N433="zákl. přenesená",J433,0)</f>
        <v>0</v>
      </c>
      <c r="BH433" s="147">
        <f>IF(N433="sníž. přenesená",J433,0)</f>
        <v>0</v>
      </c>
      <c r="BI433" s="147">
        <f>IF(N433="nulová",J433,0)</f>
        <v>0</v>
      </c>
      <c r="BJ433" s="18" t="s">
        <v>77</v>
      </c>
      <c r="BK433" s="147">
        <f>ROUND(I433*H433,2)</f>
        <v>0</v>
      </c>
      <c r="BL433" s="18" t="s">
        <v>145</v>
      </c>
      <c r="BM433" s="146" t="s">
        <v>490</v>
      </c>
    </row>
    <row r="434" spans="1:65" s="14" customFormat="1">
      <c r="B434" s="155"/>
      <c r="D434" s="149" t="s">
        <v>148</v>
      </c>
      <c r="E434" s="156" t="s">
        <v>3</v>
      </c>
      <c r="F434" s="157" t="s">
        <v>1059</v>
      </c>
      <c r="H434" s="158">
        <v>1</v>
      </c>
      <c r="L434" s="155"/>
      <c r="M434" s="159"/>
      <c r="N434" s="160"/>
      <c r="O434" s="160"/>
      <c r="P434" s="160"/>
      <c r="Q434" s="160"/>
      <c r="R434" s="160"/>
      <c r="S434" s="160"/>
      <c r="T434" s="161"/>
      <c r="AT434" s="156" t="s">
        <v>148</v>
      </c>
      <c r="AU434" s="156" t="s">
        <v>146</v>
      </c>
      <c r="AV434" s="14" t="s">
        <v>79</v>
      </c>
      <c r="AW434" s="14" t="s">
        <v>31</v>
      </c>
      <c r="AX434" s="14" t="s">
        <v>69</v>
      </c>
      <c r="AY434" s="156" t="s">
        <v>136</v>
      </c>
    </row>
    <row r="435" spans="1:65" s="15" customFormat="1">
      <c r="B435" s="162"/>
      <c r="D435" s="149" t="s">
        <v>148</v>
      </c>
      <c r="E435" s="163" t="s">
        <v>3</v>
      </c>
      <c r="F435" s="164" t="s">
        <v>151</v>
      </c>
      <c r="H435" s="165">
        <v>1</v>
      </c>
      <c r="L435" s="162"/>
      <c r="M435" s="166"/>
      <c r="N435" s="167"/>
      <c r="O435" s="167"/>
      <c r="P435" s="167"/>
      <c r="Q435" s="167"/>
      <c r="R435" s="167"/>
      <c r="S435" s="167"/>
      <c r="T435" s="168"/>
      <c r="AT435" s="163" t="s">
        <v>148</v>
      </c>
      <c r="AU435" s="163" t="s">
        <v>146</v>
      </c>
      <c r="AV435" s="15" t="s">
        <v>145</v>
      </c>
      <c r="AW435" s="15" t="s">
        <v>31</v>
      </c>
      <c r="AX435" s="15" t="s">
        <v>77</v>
      </c>
      <c r="AY435" s="163" t="s">
        <v>136</v>
      </c>
    </row>
    <row r="436" spans="1:65" s="2" customFormat="1" ht="24.2" customHeight="1">
      <c r="A436" s="30"/>
      <c r="B436" s="135"/>
      <c r="C436" s="176" t="s">
        <v>566</v>
      </c>
      <c r="D436" s="176" t="s">
        <v>394</v>
      </c>
      <c r="E436" s="177" t="s">
        <v>492</v>
      </c>
      <c r="F436" s="178" t="s">
        <v>493</v>
      </c>
      <c r="G436" s="179" t="s">
        <v>374</v>
      </c>
      <c r="H436" s="180">
        <v>1</v>
      </c>
      <c r="I436" s="181"/>
      <c r="J436" s="181">
        <f>ROUND(I436*H436,2)</f>
        <v>0</v>
      </c>
      <c r="K436" s="178" t="s">
        <v>144</v>
      </c>
      <c r="L436" s="182"/>
      <c r="M436" s="183" t="s">
        <v>3</v>
      </c>
      <c r="N436" s="184" t="s">
        <v>40</v>
      </c>
      <c r="O436" s="144">
        <v>0</v>
      </c>
      <c r="P436" s="144">
        <f>O436*H436</f>
        <v>0</v>
      </c>
      <c r="Q436" s="144">
        <v>4.8000000000000001E-2</v>
      </c>
      <c r="R436" s="144">
        <f>Q436*H436</f>
        <v>4.8000000000000001E-2</v>
      </c>
      <c r="S436" s="144">
        <v>0</v>
      </c>
      <c r="T436" s="145">
        <f>S436*H436</f>
        <v>0</v>
      </c>
      <c r="U436" s="30"/>
      <c r="V436" s="30"/>
      <c r="W436" s="30"/>
      <c r="X436" s="30"/>
      <c r="Y436" s="30"/>
      <c r="Z436" s="30"/>
      <c r="AA436" s="30"/>
      <c r="AB436" s="30"/>
      <c r="AC436" s="30"/>
      <c r="AD436" s="30"/>
      <c r="AE436" s="30"/>
      <c r="AR436" s="146" t="s">
        <v>197</v>
      </c>
      <c r="AT436" s="146" t="s">
        <v>394</v>
      </c>
      <c r="AU436" s="146" t="s">
        <v>146</v>
      </c>
      <c r="AY436" s="18" t="s">
        <v>136</v>
      </c>
      <c r="BE436" s="147">
        <f>IF(N436="základní",J436,0)</f>
        <v>0</v>
      </c>
      <c r="BF436" s="147">
        <f>IF(N436="snížená",J436,0)</f>
        <v>0</v>
      </c>
      <c r="BG436" s="147">
        <f>IF(N436="zákl. přenesená",J436,0)</f>
        <v>0</v>
      </c>
      <c r="BH436" s="147">
        <f>IF(N436="sníž. přenesená",J436,0)</f>
        <v>0</v>
      </c>
      <c r="BI436" s="147">
        <f>IF(N436="nulová",J436,0)</f>
        <v>0</v>
      </c>
      <c r="BJ436" s="18" t="s">
        <v>77</v>
      </c>
      <c r="BK436" s="147">
        <f>ROUND(I436*H436,2)</f>
        <v>0</v>
      </c>
      <c r="BL436" s="18" t="s">
        <v>145</v>
      </c>
      <c r="BM436" s="146" t="s">
        <v>494</v>
      </c>
    </row>
    <row r="437" spans="1:65" s="14" customFormat="1">
      <c r="B437" s="155"/>
      <c r="D437" s="149" t="s">
        <v>148</v>
      </c>
      <c r="E437" s="156" t="s">
        <v>3</v>
      </c>
      <c r="F437" s="157" t="s">
        <v>1059</v>
      </c>
      <c r="H437" s="158">
        <v>1</v>
      </c>
      <c r="L437" s="155"/>
      <c r="M437" s="159"/>
      <c r="N437" s="160"/>
      <c r="O437" s="160"/>
      <c r="P437" s="160"/>
      <c r="Q437" s="160"/>
      <c r="R437" s="160"/>
      <c r="S437" s="160"/>
      <c r="T437" s="161"/>
      <c r="AT437" s="156" t="s">
        <v>148</v>
      </c>
      <c r="AU437" s="156" t="s">
        <v>146</v>
      </c>
      <c r="AV437" s="14" t="s">
        <v>79</v>
      </c>
      <c r="AW437" s="14" t="s">
        <v>31</v>
      </c>
      <c r="AX437" s="14" t="s">
        <v>69</v>
      </c>
      <c r="AY437" s="156" t="s">
        <v>136</v>
      </c>
    </row>
    <row r="438" spans="1:65" s="15" customFormat="1">
      <c r="B438" s="162"/>
      <c r="D438" s="149" t="s">
        <v>148</v>
      </c>
      <c r="E438" s="163" t="s">
        <v>3</v>
      </c>
      <c r="F438" s="164" t="s">
        <v>151</v>
      </c>
      <c r="H438" s="165">
        <v>1</v>
      </c>
      <c r="L438" s="162"/>
      <c r="M438" s="166"/>
      <c r="N438" s="167"/>
      <c r="O438" s="167"/>
      <c r="P438" s="167"/>
      <c r="Q438" s="167"/>
      <c r="R438" s="167"/>
      <c r="S438" s="167"/>
      <c r="T438" s="168"/>
      <c r="AT438" s="163" t="s">
        <v>148</v>
      </c>
      <c r="AU438" s="163" t="s">
        <v>146</v>
      </c>
      <c r="AV438" s="15" t="s">
        <v>145</v>
      </c>
      <c r="AW438" s="15" t="s">
        <v>31</v>
      </c>
      <c r="AX438" s="15" t="s">
        <v>77</v>
      </c>
      <c r="AY438" s="163" t="s">
        <v>136</v>
      </c>
    </row>
    <row r="439" spans="1:65" s="2" customFormat="1" ht="14.45" customHeight="1">
      <c r="A439" s="30"/>
      <c r="B439" s="135"/>
      <c r="C439" s="136" t="s">
        <v>571</v>
      </c>
      <c r="D439" s="136" t="s">
        <v>140</v>
      </c>
      <c r="E439" s="137" t="s">
        <v>518</v>
      </c>
      <c r="F439" s="138" t="s">
        <v>519</v>
      </c>
      <c r="G439" s="139" t="s">
        <v>159</v>
      </c>
      <c r="H439" s="140">
        <v>111.1</v>
      </c>
      <c r="I439" s="141"/>
      <c r="J439" s="141">
        <f>ROUND(I439*H439,2)</f>
        <v>0</v>
      </c>
      <c r="K439" s="138" t="s">
        <v>144</v>
      </c>
      <c r="L439" s="31"/>
      <c r="M439" s="142" t="s">
        <v>3</v>
      </c>
      <c r="N439" s="143" t="s">
        <v>40</v>
      </c>
      <c r="O439" s="144">
        <v>5.5E-2</v>
      </c>
      <c r="P439" s="144">
        <f>O439*H439</f>
        <v>6.1105</v>
      </c>
      <c r="Q439" s="144">
        <v>0</v>
      </c>
      <c r="R439" s="144">
        <f>Q439*H439</f>
        <v>0</v>
      </c>
      <c r="S439" s="144">
        <v>0</v>
      </c>
      <c r="T439" s="145">
        <f>S439*H439</f>
        <v>0</v>
      </c>
      <c r="U439" s="30"/>
      <c r="V439" s="30"/>
      <c r="W439" s="30"/>
      <c r="X439" s="30"/>
      <c r="Y439" s="30"/>
      <c r="Z439" s="30"/>
      <c r="AA439" s="30"/>
      <c r="AB439" s="30"/>
      <c r="AC439" s="30"/>
      <c r="AD439" s="30"/>
      <c r="AE439" s="30"/>
      <c r="AR439" s="146" t="s">
        <v>145</v>
      </c>
      <c r="AT439" s="146" t="s">
        <v>140</v>
      </c>
      <c r="AU439" s="146" t="s">
        <v>146</v>
      </c>
      <c r="AY439" s="18" t="s">
        <v>136</v>
      </c>
      <c r="BE439" s="147">
        <f>IF(N439="základní",J439,0)</f>
        <v>0</v>
      </c>
      <c r="BF439" s="147">
        <f>IF(N439="snížená",J439,0)</f>
        <v>0</v>
      </c>
      <c r="BG439" s="147">
        <f>IF(N439="zákl. přenesená",J439,0)</f>
        <v>0</v>
      </c>
      <c r="BH439" s="147">
        <f>IF(N439="sníž. přenesená",J439,0)</f>
        <v>0</v>
      </c>
      <c r="BI439" s="147">
        <f>IF(N439="nulová",J439,0)</f>
        <v>0</v>
      </c>
      <c r="BJ439" s="18" t="s">
        <v>77</v>
      </c>
      <c r="BK439" s="147">
        <f>ROUND(I439*H439,2)</f>
        <v>0</v>
      </c>
      <c r="BL439" s="18" t="s">
        <v>145</v>
      </c>
      <c r="BM439" s="146" t="s">
        <v>520</v>
      </c>
    </row>
    <row r="440" spans="1:65" s="13" customFormat="1">
      <c r="B440" s="148"/>
      <c r="D440" s="149" t="s">
        <v>148</v>
      </c>
      <c r="E440" s="150" t="s">
        <v>3</v>
      </c>
      <c r="F440" s="151" t="s">
        <v>1044</v>
      </c>
      <c r="H440" s="150" t="s">
        <v>3</v>
      </c>
      <c r="L440" s="148"/>
      <c r="M440" s="152"/>
      <c r="N440" s="153"/>
      <c r="O440" s="153"/>
      <c r="P440" s="153"/>
      <c r="Q440" s="153"/>
      <c r="R440" s="153"/>
      <c r="S440" s="153"/>
      <c r="T440" s="154"/>
      <c r="AT440" s="150" t="s">
        <v>148</v>
      </c>
      <c r="AU440" s="150" t="s">
        <v>146</v>
      </c>
      <c r="AV440" s="13" t="s">
        <v>77</v>
      </c>
      <c r="AW440" s="13" t="s">
        <v>31</v>
      </c>
      <c r="AX440" s="13" t="s">
        <v>69</v>
      </c>
      <c r="AY440" s="150" t="s">
        <v>136</v>
      </c>
    </row>
    <row r="441" spans="1:65" s="14" customFormat="1">
      <c r="B441" s="155"/>
      <c r="D441" s="149" t="s">
        <v>148</v>
      </c>
      <c r="E441" s="156" t="s">
        <v>3</v>
      </c>
      <c r="F441" s="157" t="s">
        <v>1045</v>
      </c>
      <c r="H441" s="158">
        <v>111.1</v>
      </c>
      <c r="L441" s="155"/>
      <c r="M441" s="159"/>
      <c r="N441" s="160"/>
      <c r="O441" s="160"/>
      <c r="P441" s="160"/>
      <c r="Q441" s="160"/>
      <c r="R441" s="160"/>
      <c r="S441" s="160"/>
      <c r="T441" s="161"/>
      <c r="AT441" s="156" t="s">
        <v>148</v>
      </c>
      <c r="AU441" s="156" t="s">
        <v>146</v>
      </c>
      <c r="AV441" s="14" t="s">
        <v>79</v>
      </c>
      <c r="AW441" s="14" t="s">
        <v>31</v>
      </c>
      <c r="AX441" s="14" t="s">
        <v>69</v>
      </c>
      <c r="AY441" s="156" t="s">
        <v>136</v>
      </c>
    </row>
    <row r="442" spans="1:65" s="15" customFormat="1">
      <c r="B442" s="162"/>
      <c r="D442" s="149" t="s">
        <v>148</v>
      </c>
      <c r="E442" s="163" t="s">
        <v>3</v>
      </c>
      <c r="F442" s="164" t="s">
        <v>151</v>
      </c>
      <c r="H442" s="165">
        <v>111.1</v>
      </c>
      <c r="L442" s="162"/>
      <c r="M442" s="166"/>
      <c r="N442" s="167"/>
      <c r="O442" s="167"/>
      <c r="P442" s="167"/>
      <c r="Q442" s="167"/>
      <c r="R442" s="167"/>
      <c r="S442" s="167"/>
      <c r="T442" s="168"/>
      <c r="AT442" s="163" t="s">
        <v>148</v>
      </c>
      <c r="AU442" s="163" t="s">
        <v>146</v>
      </c>
      <c r="AV442" s="15" t="s">
        <v>145</v>
      </c>
      <c r="AW442" s="15" t="s">
        <v>31</v>
      </c>
      <c r="AX442" s="15" t="s">
        <v>77</v>
      </c>
      <c r="AY442" s="163" t="s">
        <v>136</v>
      </c>
    </row>
    <row r="443" spans="1:65" s="2" customFormat="1" ht="24.2" customHeight="1">
      <c r="A443" s="30"/>
      <c r="B443" s="135"/>
      <c r="C443" s="136" t="s">
        <v>575</v>
      </c>
      <c r="D443" s="136" t="s">
        <v>140</v>
      </c>
      <c r="E443" s="137" t="s">
        <v>1060</v>
      </c>
      <c r="F443" s="138" t="s">
        <v>1061</v>
      </c>
      <c r="G443" s="139" t="s">
        <v>159</v>
      </c>
      <c r="H443" s="140">
        <v>111.1</v>
      </c>
      <c r="I443" s="141"/>
      <c r="J443" s="141">
        <f>ROUND(I443*H443,2)</f>
        <v>0</v>
      </c>
      <c r="K443" s="138" t="s">
        <v>144</v>
      </c>
      <c r="L443" s="31"/>
      <c r="M443" s="142" t="s">
        <v>3</v>
      </c>
      <c r="N443" s="143" t="s">
        <v>40</v>
      </c>
      <c r="O443" s="144">
        <v>7.9000000000000001E-2</v>
      </c>
      <c r="P443" s="144">
        <f>O443*H443</f>
        <v>8.7768999999999995</v>
      </c>
      <c r="Q443" s="144">
        <v>0</v>
      </c>
      <c r="R443" s="144">
        <f>Q443*H443</f>
        <v>0</v>
      </c>
      <c r="S443" s="144">
        <v>0</v>
      </c>
      <c r="T443" s="145">
        <f>S443*H443</f>
        <v>0</v>
      </c>
      <c r="U443" s="30"/>
      <c r="V443" s="30"/>
      <c r="W443" s="30"/>
      <c r="X443" s="30"/>
      <c r="Y443" s="30"/>
      <c r="Z443" s="30"/>
      <c r="AA443" s="30"/>
      <c r="AB443" s="30"/>
      <c r="AC443" s="30"/>
      <c r="AD443" s="30"/>
      <c r="AE443" s="30"/>
      <c r="AR443" s="146" t="s">
        <v>145</v>
      </c>
      <c r="AT443" s="146" t="s">
        <v>140</v>
      </c>
      <c r="AU443" s="146" t="s">
        <v>146</v>
      </c>
      <c r="AY443" s="18" t="s">
        <v>136</v>
      </c>
      <c r="BE443" s="147">
        <f>IF(N443="základní",J443,0)</f>
        <v>0</v>
      </c>
      <c r="BF443" s="147">
        <f>IF(N443="snížená",J443,0)</f>
        <v>0</v>
      </c>
      <c r="BG443" s="147">
        <f>IF(N443="zákl. přenesená",J443,0)</f>
        <v>0</v>
      </c>
      <c r="BH443" s="147">
        <f>IF(N443="sníž. přenesená",J443,0)</f>
        <v>0</v>
      </c>
      <c r="BI443" s="147">
        <f>IF(N443="nulová",J443,0)</f>
        <v>0</v>
      </c>
      <c r="BJ443" s="18" t="s">
        <v>77</v>
      </c>
      <c r="BK443" s="147">
        <f>ROUND(I443*H443,2)</f>
        <v>0</v>
      </c>
      <c r="BL443" s="18" t="s">
        <v>145</v>
      </c>
      <c r="BM443" s="146" t="s">
        <v>524</v>
      </c>
    </row>
    <row r="444" spans="1:65" s="14" customFormat="1">
      <c r="B444" s="155"/>
      <c r="D444" s="149" t="s">
        <v>148</v>
      </c>
      <c r="E444" s="156" t="s">
        <v>3</v>
      </c>
      <c r="F444" s="157" t="s">
        <v>1037</v>
      </c>
      <c r="H444" s="158">
        <v>111.1</v>
      </c>
      <c r="L444" s="155"/>
      <c r="M444" s="159"/>
      <c r="N444" s="160"/>
      <c r="O444" s="160"/>
      <c r="P444" s="160"/>
      <c r="Q444" s="160"/>
      <c r="R444" s="160"/>
      <c r="S444" s="160"/>
      <c r="T444" s="161"/>
      <c r="AT444" s="156" t="s">
        <v>148</v>
      </c>
      <c r="AU444" s="156" t="s">
        <v>146</v>
      </c>
      <c r="AV444" s="14" t="s">
        <v>79</v>
      </c>
      <c r="AW444" s="14" t="s">
        <v>31</v>
      </c>
      <c r="AX444" s="14" t="s">
        <v>69</v>
      </c>
      <c r="AY444" s="156" t="s">
        <v>136</v>
      </c>
    </row>
    <row r="445" spans="1:65" s="15" customFormat="1">
      <c r="B445" s="162"/>
      <c r="D445" s="149" t="s">
        <v>148</v>
      </c>
      <c r="E445" s="163" t="s">
        <v>3</v>
      </c>
      <c r="F445" s="164" t="s">
        <v>151</v>
      </c>
      <c r="H445" s="165">
        <v>111.1</v>
      </c>
      <c r="L445" s="162"/>
      <c r="M445" s="166"/>
      <c r="N445" s="167"/>
      <c r="O445" s="167"/>
      <c r="P445" s="167"/>
      <c r="Q445" s="167"/>
      <c r="R445" s="167"/>
      <c r="S445" s="167"/>
      <c r="T445" s="168"/>
      <c r="AT445" s="163" t="s">
        <v>148</v>
      </c>
      <c r="AU445" s="163" t="s">
        <v>146</v>
      </c>
      <c r="AV445" s="15" t="s">
        <v>145</v>
      </c>
      <c r="AW445" s="15" t="s">
        <v>31</v>
      </c>
      <c r="AX445" s="15" t="s">
        <v>77</v>
      </c>
      <c r="AY445" s="163" t="s">
        <v>136</v>
      </c>
    </row>
    <row r="446" spans="1:65" s="2" customFormat="1" ht="14.45" customHeight="1">
      <c r="A446" s="30"/>
      <c r="B446" s="135"/>
      <c r="C446" s="136" t="s">
        <v>581</v>
      </c>
      <c r="D446" s="136" t="s">
        <v>140</v>
      </c>
      <c r="E446" s="137" t="s">
        <v>526</v>
      </c>
      <c r="F446" s="138" t="s">
        <v>527</v>
      </c>
      <c r="G446" s="139" t="s">
        <v>528</v>
      </c>
      <c r="H446" s="140">
        <v>1</v>
      </c>
      <c r="I446" s="141"/>
      <c r="J446" s="141">
        <f>ROUND(I446*H446,2)</f>
        <v>0</v>
      </c>
      <c r="K446" s="138" t="s">
        <v>3</v>
      </c>
      <c r="L446" s="31"/>
      <c r="M446" s="142" t="s">
        <v>3</v>
      </c>
      <c r="N446" s="143" t="s">
        <v>40</v>
      </c>
      <c r="O446" s="144">
        <v>5.5E-2</v>
      </c>
      <c r="P446" s="144">
        <f>O446*H446</f>
        <v>5.5E-2</v>
      </c>
      <c r="Q446" s="144">
        <v>0</v>
      </c>
      <c r="R446" s="144">
        <f>Q446*H446</f>
        <v>0</v>
      </c>
      <c r="S446" s="144">
        <v>0</v>
      </c>
      <c r="T446" s="145">
        <f>S446*H446</f>
        <v>0</v>
      </c>
      <c r="U446" s="30"/>
      <c r="V446" s="30"/>
      <c r="W446" s="30"/>
      <c r="X446" s="30"/>
      <c r="Y446" s="30"/>
      <c r="Z446" s="30"/>
      <c r="AA446" s="30"/>
      <c r="AB446" s="30"/>
      <c r="AC446" s="30"/>
      <c r="AD446" s="30"/>
      <c r="AE446" s="30"/>
      <c r="AR446" s="146" t="s">
        <v>145</v>
      </c>
      <c r="AT446" s="146" t="s">
        <v>140</v>
      </c>
      <c r="AU446" s="146" t="s">
        <v>146</v>
      </c>
      <c r="AY446" s="18" t="s">
        <v>136</v>
      </c>
      <c r="BE446" s="147">
        <f>IF(N446="základní",J446,0)</f>
        <v>0</v>
      </c>
      <c r="BF446" s="147">
        <f>IF(N446="snížená",J446,0)</f>
        <v>0</v>
      </c>
      <c r="BG446" s="147">
        <f>IF(N446="zákl. přenesená",J446,0)</f>
        <v>0</v>
      </c>
      <c r="BH446" s="147">
        <f>IF(N446="sníž. přenesená",J446,0)</f>
        <v>0</v>
      </c>
      <c r="BI446" s="147">
        <f>IF(N446="nulová",J446,0)</f>
        <v>0</v>
      </c>
      <c r="BJ446" s="18" t="s">
        <v>77</v>
      </c>
      <c r="BK446" s="147">
        <f>ROUND(I446*H446,2)</f>
        <v>0</v>
      </c>
      <c r="BL446" s="18" t="s">
        <v>145</v>
      </c>
      <c r="BM446" s="146" t="s">
        <v>529</v>
      </c>
    </row>
    <row r="447" spans="1:65" s="2" customFormat="1" ht="29.25">
      <c r="A447" s="30"/>
      <c r="B447" s="31"/>
      <c r="C447" s="30"/>
      <c r="D447" s="149" t="s">
        <v>530</v>
      </c>
      <c r="E447" s="30"/>
      <c r="F447" s="185" t="s">
        <v>531</v>
      </c>
      <c r="G447" s="30"/>
      <c r="H447" s="30"/>
      <c r="I447" s="30"/>
      <c r="J447" s="30"/>
      <c r="K447" s="30"/>
      <c r="L447" s="31"/>
      <c r="M447" s="186"/>
      <c r="N447" s="187"/>
      <c r="O447" s="51"/>
      <c r="P447" s="51"/>
      <c r="Q447" s="51"/>
      <c r="R447" s="51"/>
      <c r="S447" s="51"/>
      <c r="T447" s="52"/>
      <c r="U447" s="30"/>
      <c r="V447" s="30"/>
      <c r="W447" s="30"/>
      <c r="X447" s="30"/>
      <c r="Y447" s="30"/>
      <c r="Z447" s="30"/>
      <c r="AA447" s="30"/>
      <c r="AB447" s="30"/>
      <c r="AC447" s="30"/>
      <c r="AD447" s="30"/>
      <c r="AE447" s="30"/>
      <c r="AT447" s="18" t="s">
        <v>530</v>
      </c>
      <c r="AU447" s="18" t="s">
        <v>146</v>
      </c>
    </row>
    <row r="448" spans="1:65" s="14" customFormat="1">
      <c r="B448" s="155"/>
      <c r="D448" s="149" t="s">
        <v>148</v>
      </c>
      <c r="E448" s="156" t="s">
        <v>3</v>
      </c>
      <c r="F448" s="157" t="s">
        <v>77</v>
      </c>
      <c r="H448" s="158">
        <v>1</v>
      </c>
      <c r="L448" s="155"/>
      <c r="M448" s="159"/>
      <c r="N448" s="160"/>
      <c r="O448" s="160"/>
      <c r="P448" s="160"/>
      <c r="Q448" s="160"/>
      <c r="R448" s="160"/>
      <c r="S448" s="160"/>
      <c r="T448" s="161"/>
      <c r="AT448" s="156" t="s">
        <v>148</v>
      </c>
      <c r="AU448" s="156" t="s">
        <v>146</v>
      </c>
      <c r="AV448" s="14" t="s">
        <v>79</v>
      </c>
      <c r="AW448" s="14" t="s">
        <v>31</v>
      </c>
      <c r="AX448" s="14" t="s">
        <v>69</v>
      </c>
      <c r="AY448" s="156" t="s">
        <v>136</v>
      </c>
    </row>
    <row r="449" spans="1:65" s="15" customFormat="1">
      <c r="B449" s="162"/>
      <c r="D449" s="149" t="s">
        <v>148</v>
      </c>
      <c r="E449" s="163" t="s">
        <v>3</v>
      </c>
      <c r="F449" s="164" t="s">
        <v>151</v>
      </c>
      <c r="H449" s="165">
        <v>1</v>
      </c>
      <c r="L449" s="162"/>
      <c r="M449" s="166"/>
      <c r="N449" s="167"/>
      <c r="O449" s="167"/>
      <c r="P449" s="167"/>
      <c r="Q449" s="167"/>
      <c r="R449" s="167"/>
      <c r="S449" s="167"/>
      <c r="T449" s="168"/>
      <c r="AT449" s="163" t="s">
        <v>148</v>
      </c>
      <c r="AU449" s="163" t="s">
        <v>146</v>
      </c>
      <c r="AV449" s="15" t="s">
        <v>145</v>
      </c>
      <c r="AW449" s="15" t="s">
        <v>31</v>
      </c>
      <c r="AX449" s="15" t="s">
        <v>77</v>
      </c>
      <c r="AY449" s="163" t="s">
        <v>136</v>
      </c>
    </row>
    <row r="450" spans="1:65" s="2" customFormat="1" ht="24.2" customHeight="1">
      <c r="A450" s="30"/>
      <c r="B450" s="135"/>
      <c r="C450" s="136" t="s">
        <v>585</v>
      </c>
      <c r="D450" s="136" t="s">
        <v>140</v>
      </c>
      <c r="E450" s="137" t="s">
        <v>533</v>
      </c>
      <c r="F450" s="138" t="s">
        <v>534</v>
      </c>
      <c r="G450" s="139" t="s">
        <v>374</v>
      </c>
      <c r="H450" s="140">
        <v>2</v>
      </c>
      <c r="I450" s="141"/>
      <c r="J450" s="141">
        <f>ROUND(I450*H450,2)</f>
        <v>0</v>
      </c>
      <c r="K450" s="138" t="s">
        <v>144</v>
      </c>
      <c r="L450" s="31"/>
      <c r="M450" s="142" t="s">
        <v>3</v>
      </c>
      <c r="N450" s="143" t="s">
        <v>40</v>
      </c>
      <c r="O450" s="144">
        <v>10.3</v>
      </c>
      <c r="P450" s="144">
        <f>O450*H450</f>
        <v>20.6</v>
      </c>
      <c r="Q450" s="144">
        <v>0.45937</v>
      </c>
      <c r="R450" s="144">
        <f>Q450*H450</f>
        <v>0.91874</v>
      </c>
      <c r="S450" s="144">
        <v>0</v>
      </c>
      <c r="T450" s="145">
        <f>S450*H450</f>
        <v>0</v>
      </c>
      <c r="U450" s="30"/>
      <c r="V450" s="30"/>
      <c r="W450" s="30"/>
      <c r="X450" s="30"/>
      <c r="Y450" s="30"/>
      <c r="Z450" s="30"/>
      <c r="AA450" s="30"/>
      <c r="AB450" s="30"/>
      <c r="AC450" s="30"/>
      <c r="AD450" s="30"/>
      <c r="AE450" s="30"/>
      <c r="AR450" s="146" t="s">
        <v>145</v>
      </c>
      <c r="AT450" s="146" t="s">
        <v>140</v>
      </c>
      <c r="AU450" s="146" t="s">
        <v>146</v>
      </c>
      <c r="AY450" s="18" t="s">
        <v>136</v>
      </c>
      <c r="BE450" s="147">
        <f>IF(N450="základní",J450,0)</f>
        <v>0</v>
      </c>
      <c r="BF450" s="147">
        <f>IF(N450="snížená",J450,0)</f>
        <v>0</v>
      </c>
      <c r="BG450" s="147">
        <f>IF(N450="zákl. přenesená",J450,0)</f>
        <v>0</v>
      </c>
      <c r="BH450" s="147">
        <f>IF(N450="sníž. přenesená",J450,0)</f>
        <v>0</v>
      </c>
      <c r="BI450" s="147">
        <f>IF(N450="nulová",J450,0)</f>
        <v>0</v>
      </c>
      <c r="BJ450" s="18" t="s">
        <v>77</v>
      </c>
      <c r="BK450" s="147">
        <f>ROUND(I450*H450,2)</f>
        <v>0</v>
      </c>
      <c r="BL450" s="18" t="s">
        <v>145</v>
      </c>
      <c r="BM450" s="146" t="s">
        <v>535</v>
      </c>
    </row>
    <row r="451" spans="1:65" s="14" customFormat="1">
      <c r="B451" s="155"/>
      <c r="D451" s="149" t="s">
        <v>148</v>
      </c>
      <c r="E451" s="156" t="s">
        <v>3</v>
      </c>
      <c r="F451" s="157" t="s">
        <v>79</v>
      </c>
      <c r="H451" s="158">
        <v>2</v>
      </c>
      <c r="L451" s="155"/>
      <c r="M451" s="159"/>
      <c r="N451" s="160"/>
      <c r="O451" s="160"/>
      <c r="P451" s="160"/>
      <c r="Q451" s="160"/>
      <c r="R451" s="160"/>
      <c r="S451" s="160"/>
      <c r="T451" s="161"/>
      <c r="AT451" s="156" t="s">
        <v>148</v>
      </c>
      <c r="AU451" s="156" t="s">
        <v>146</v>
      </c>
      <c r="AV451" s="14" t="s">
        <v>79</v>
      </c>
      <c r="AW451" s="14" t="s">
        <v>31</v>
      </c>
      <c r="AX451" s="14" t="s">
        <v>69</v>
      </c>
      <c r="AY451" s="156" t="s">
        <v>136</v>
      </c>
    </row>
    <row r="452" spans="1:65" s="15" customFormat="1">
      <c r="B452" s="162"/>
      <c r="D452" s="149" t="s">
        <v>148</v>
      </c>
      <c r="E452" s="163" t="s">
        <v>3</v>
      </c>
      <c r="F452" s="164" t="s">
        <v>151</v>
      </c>
      <c r="H452" s="165">
        <v>2</v>
      </c>
      <c r="L452" s="162"/>
      <c r="M452" s="166"/>
      <c r="N452" s="167"/>
      <c r="O452" s="167"/>
      <c r="P452" s="167"/>
      <c r="Q452" s="167"/>
      <c r="R452" s="167"/>
      <c r="S452" s="167"/>
      <c r="T452" s="168"/>
      <c r="AT452" s="163" t="s">
        <v>148</v>
      </c>
      <c r="AU452" s="163" t="s">
        <v>146</v>
      </c>
      <c r="AV452" s="15" t="s">
        <v>145</v>
      </c>
      <c r="AW452" s="15" t="s">
        <v>31</v>
      </c>
      <c r="AX452" s="15" t="s">
        <v>77</v>
      </c>
      <c r="AY452" s="163" t="s">
        <v>136</v>
      </c>
    </row>
    <row r="453" spans="1:65" s="2" customFormat="1" ht="24.2" customHeight="1">
      <c r="A453" s="30"/>
      <c r="B453" s="135"/>
      <c r="C453" s="136" t="s">
        <v>589</v>
      </c>
      <c r="D453" s="136" t="s">
        <v>140</v>
      </c>
      <c r="E453" s="137" t="s">
        <v>537</v>
      </c>
      <c r="F453" s="138" t="s">
        <v>538</v>
      </c>
      <c r="G453" s="139" t="s">
        <v>374</v>
      </c>
      <c r="H453" s="140">
        <v>1</v>
      </c>
      <c r="I453" s="141"/>
      <c r="J453" s="141">
        <f>ROUND(I453*H453,2)</f>
        <v>0</v>
      </c>
      <c r="K453" s="138" t="s">
        <v>144</v>
      </c>
      <c r="L453" s="31"/>
      <c r="M453" s="142" t="s">
        <v>3</v>
      </c>
      <c r="N453" s="143" t="s">
        <v>40</v>
      </c>
      <c r="O453" s="144">
        <v>1.5620000000000001</v>
      </c>
      <c r="P453" s="144">
        <f>O453*H453</f>
        <v>1.5620000000000001</v>
      </c>
      <c r="Q453" s="144">
        <v>1.0189999999999999E-2</v>
      </c>
      <c r="R453" s="144">
        <f>Q453*H453</f>
        <v>1.0189999999999999E-2</v>
      </c>
      <c r="S453" s="144">
        <v>0</v>
      </c>
      <c r="T453" s="145">
        <f>S453*H453</f>
        <v>0</v>
      </c>
      <c r="U453" s="30"/>
      <c r="V453" s="30"/>
      <c r="W453" s="30"/>
      <c r="X453" s="30"/>
      <c r="Y453" s="30"/>
      <c r="Z453" s="30"/>
      <c r="AA453" s="30"/>
      <c r="AB453" s="30"/>
      <c r="AC453" s="30"/>
      <c r="AD453" s="30"/>
      <c r="AE453" s="30"/>
      <c r="AR453" s="146" t="s">
        <v>145</v>
      </c>
      <c r="AT453" s="146" t="s">
        <v>140</v>
      </c>
      <c r="AU453" s="146" t="s">
        <v>146</v>
      </c>
      <c r="AY453" s="18" t="s">
        <v>136</v>
      </c>
      <c r="BE453" s="147">
        <f>IF(N453="základní",J453,0)</f>
        <v>0</v>
      </c>
      <c r="BF453" s="147">
        <f>IF(N453="snížená",J453,0)</f>
        <v>0</v>
      </c>
      <c r="BG453" s="147">
        <f>IF(N453="zákl. přenesená",J453,0)</f>
        <v>0</v>
      </c>
      <c r="BH453" s="147">
        <f>IF(N453="sníž. přenesená",J453,0)</f>
        <v>0</v>
      </c>
      <c r="BI453" s="147">
        <f>IF(N453="nulová",J453,0)</f>
        <v>0</v>
      </c>
      <c r="BJ453" s="18" t="s">
        <v>77</v>
      </c>
      <c r="BK453" s="147">
        <f>ROUND(I453*H453,2)</f>
        <v>0</v>
      </c>
      <c r="BL453" s="18" t="s">
        <v>145</v>
      </c>
      <c r="BM453" s="146" t="s">
        <v>1062</v>
      </c>
    </row>
    <row r="454" spans="1:65" s="14" customFormat="1">
      <c r="B454" s="155"/>
      <c r="D454" s="149" t="s">
        <v>148</v>
      </c>
      <c r="E454" s="156" t="s">
        <v>3</v>
      </c>
      <c r="F454" s="157" t="s">
        <v>1063</v>
      </c>
      <c r="H454" s="158">
        <v>1</v>
      </c>
      <c r="L454" s="155"/>
      <c r="M454" s="159"/>
      <c r="N454" s="160"/>
      <c r="O454" s="160"/>
      <c r="P454" s="160"/>
      <c r="Q454" s="160"/>
      <c r="R454" s="160"/>
      <c r="S454" s="160"/>
      <c r="T454" s="161"/>
      <c r="AT454" s="156" t="s">
        <v>148</v>
      </c>
      <c r="AU454" s="156" t="s">
        <v>146</v>
      </c>
      <c r="AV454" s="14" t="s">
        <v>79</v>
      </c>
      <c r="AW454" s="14" t="s">
        <v>31</v>
      </c>
      <c r="AX454" s="14" t="s">
        <v>69</v>
      </c>
      <c r="AY454" s="156" t="s">
        <v>136</v>
      </c>
    </row>
    <row r="455" spans="1:65" s="15" customFormat="1">
      <c r="B455" s="162"/>
      <c r="D455" s="149" t="s">
        <v>148</v>
      </c>
      <c r="E455" s="163" t="s">
        <v>3</v>
      </c>
      <c r="F455" s="164" t="s">
        <v>151</v>
      </c>
      <c r="H455" s="165">
        <v>1</v>
      </c>
      <c r="L455" s="162"/>
      <c r="M455" s="166"/>
      <c r="N455" s="167"/>
      <c r="O455" s="167"/>
      <c r="P455" s="167"/>
      <c r="Q455" s="167"/>
      <c r="R455" s="167"/>
      <c r="S455" s="167"/>
      <c r="T455" s="168"/>
      <c r="AT455" s="163" t="s">
        <v>148</v>
      </c>
      <c r="AU455" s="163" t="s">
        <v>146</v>
      </c>
      <c r="AV455" s="15" t="s">
        <v>145</v>
      </c>
      <c r="AW455" s="15" t="s">
        <v>31</v>
      </c>
      <c r="AX455" s="15" t="s">
        <v>77</v>
      </c>
      <c r="AY455" s="163" t="s">
        <v>136</v>
      </c>
    </row>
    <row r="456" spans="1:65" s="2" customFormat="1" ht="14.45" customHeight="1">
      <c r="A456" s="30"/>
      <c r="B456" s="135"/>
      <c r="C456" s="176" t="s">
        <v>593</v>
      </c>
      <c r="D456" s="176" t="s">
        <v>394</v>
      </c>
      <c r="E456" s="177" t="s">
        <v>542</v>
      </c>
      <c r="F456" s="178" t="s">
        <v>543</v>
      </c>
      <c r="G456" s="179" t="s">
        <v>374</v>
      </c>
      <c r="H456" s="180">
        <v>1.01</v>
      </c>
      <c r="I456" s="181"/>
      <c r="J456" s="181">
        <f>ROUND(I456*H456,2)</f>
        <v>0</v>
      </c>
      <c r="K456" s="178" t="s">
        <v>144</v>
      </c>
      <c r="L456" s="182"/>
      <c r="M456" s="183" t="s">
        <v>3</v>
      </c>
      <c r="N456" s="184" t="s">
        <v>40</v>
      </c>
      <c r="O456" s="144">
        <v>0</v>
      </c>
      <c r="P456" s="144">
        <f>O456*H456</f>
        <v>0</v>
      </c>
      <c r="Q456" s="144">
        <v>0.74</v>
      </c>
      <c r="R456" s="144">
        <f>Q456*H456</f>
        <v>0.74739999999999995</v>
      </c>
      <c r="S456" s="144">
        <v>0</v>
      </c>
      <c r="T456" s="145">
        <f>S456*H456</f>
        <v>0</v>
      </c>
      <c r="U456" s="30"/>
      <c r="V456" s="30"/>
      <c r="W456" s="30"/>
      <c r="X456" s="30"/>
      <c r="Y456" s="30"/>
      <c r="Z456" s="30"/>
      <c r="AA456" s="30"/>
      <c r="AB456" s="30"/>
      <c r="AC456" s="30"/>
      <c r="AD456" s="30"/>
      <c r="AE456" s="30"/>
      <c r="AR456" s="146" t="s">
        <v>197</v>
      </c>
      <c r="AT456" s="146" t="s">
        <v>394</v>
      </c>
      <c r="AU456" s="146" t="s">
        <v>146</v>
      </c>
      <c r="AY456" s="18" t="s">
        <v>136</v>
      </c>
      <c r="BE456" s="147">
        <f>IF(N456="základní",J456,0)</f>
        <v>0</v>
      </c>
      <c r="BF456" s="147">
        <f>IF(N456="snížená",J456,0)</f>
        <v>0</v>
      </c>
      <c r="BG456" s="147">
        <f>IF(N456="zákl. přenesená",J456,0)</f>
        <v>0</v>
      </c>
      <c r="BH456" s="147">
        <f>IF(N456="sníž. přenesená",J456,0)</f>
        <v>0</v>
      </c>
      <c r="BI456" s="147">
        <f>IF(N456="nulová",J456,0)</f>
        <v>0</v>
      </c>
      <c r="BJ456" s="18" t="s">
        <v>77</v>
      </c>
      <c r="BK456" s="147">
        <f>ROUND(I456*H456,2)</f>
        <v>0</v>
      </c>
      <c r="BL456" s="18" t="s">
        <v>145</v>
      </c>
      <c r="BM456" s="146" t="s">
        <v>1064</v>
      </c>
    </row>
    <row r="457" spans="1:65" s="14" customFormat="1">
      <c r="B457" s="155"/>
      <c r="D457" s="149" t="s">
        <v>148</v>
      </c>
      <c r="E457" s="156" t="s">
        <v>3</v>
      </c>
      <c r="F457" s="157" t="s">
        <v>1065</v>
      </c>
      <c r="H457" s="158">
        <v>1.01</v>
      </c>
      <c r="L457" s="155"/>
      <c r="M457" s="159"/>
      <c r="N457" s="160"/>
      <c r="O457" s="160"/>
      <c r="P457" s="160"/>
      <c r="Q457" s="160"/>
      <c r="R457" s="160"/>
      <c r="S457" s="160"/>
      <c r="T457" s="161"/>
      <c r="AT457" s="156" t="s">
        <v>148</v>
      </c>
      <c r="AU457" s="156" t="s">
        <v>146</v>
      </c>
      <c r="AV457" s="14" t="s">
        <v>79</v>
      </c>
      <c r="AW457" s="14" t="s">
        <v>31</v>
      </c>
      <c r="AX457" s="14" t="s">
        <v>69</v>
      </c>
      <c r="AY457" s="156" t="s">
        <v>136</v>
      </c>
    </row>
    <row r="458" spans="1:65" s="15" customFormat="1">
      <c r="B458" s="162"/>
      <c r="D458" s="149" t="s">
        <v>148</v>
      </c>
      <c r="E458" s="163" t="s">
        <v>3</v>
      </c>
      <c r="F458" s="164" t="s">
        <v>151</v>
      </c>
      <c r="H458" s="165">
        <v>1.01</v>
      </c>
      <c r="L458" s="162"/>
      <c r="M458" s="166"/>
      <c r="N458" s="167"/>
      <c r="O458" s="167"/>
      <c r="P458" s="167"/>
      <c r="Q458" s="167"/>
      <c r="R458" s="167"/>
      <c r="S458" s="167"/>
      <c r="T458" s="168"/>
      <c r="AT458" s="163" t="s">
        <v>148</v>
      </c>
      <c r="AU458" s="163" t="s">
        <v>146</v>
      </c>
      <c r="AV458" s="15" t="s">
        <v>145</v>
      </c>
      <c r="AW458" s="15" t="s">
        <v>31</v>
      </c>
      <c r="AX458" s="15" t="s">
        <v>77</v>
      </c>
      <c r="AY458" s="163" t="s">
        <v>136</v>
      </c>
    </row>
    <row r="459" spans="1:65" s="2" customFormat="1" ht="14.45" customHeight="1">
      <c r="A459" s="30"/>
      <c r="B459" s="135"/>
      <c r="C459" s="136" t="s">
        <v>601</v>
      </c>
      <c r="D459" s="136" t="s">
        <v>140</v>
      </c>
      <c r="E459" s="137" t="s">
        <v>547</v>
      </c>
      <c r="F459" s="138" t="s">
        <v>548</v>
      </c>
      <c r="G459" s="139" t="s">
        <v>374</v>
      </c>
      <c r="H459" s="140">
        <v>1</v>
      </c>
      <c r="I459" s="141"/>
      <c r="J459" s="141">
        <f>ROUND(I459*H459,2)</f>
        <v>0</v>
      </c>
      <c r="K459" s="138" t="s">
        <v>144</v>
      </c>
      <c r="L459" s="31"/>
      <c r="M459" s="142" t="s">
        <v>3</v>
      </c>
      <c r="N459" s="143" t="s">
        <v>40</v>
      </c>
      <c r="O459" s="144">
        <v>0.86299999999999999</v>
      </c>
      <c r="P459" s="144">
        <f>O459*H459</f>
        <v>0.86299999999999999</v>
      </c>
      <c r="Q459" s="144">
        <v>0.12303</v>
      </c>
      <c r="R459" s="144">
        <f>Q459*H459</f>
        <v>0.12303</v>
      </c>
      <c r="S459" s="144">
        <v>0</v>
      </c>
      <c r="T459" s="145">
        <f>S459*H459</f>
        <v>0</v>
      </c>
      <c r="U459" s="30"/>
      <c r="V459" s="30"/>
      <c r="W459" s="30"/>
      <c r="X459" s="30"/>
      <c r="Y459" s="30"/>
      <c r="Z459" s="30"/>
      <c r="AA459" s="30"/>
      <c r="AB459" s="30"/>
      <c r="AC459" s="30"/>
      <c r="AD459" s="30"/>
      <c r="AE459" s="30"/>
      <c r="AR459" s="146" t="s">
        <v>145</v>
      </c>
      <c r="AT459" s="146" t="s">
        <v>140</v>
      </c>
      <c r="AU459" s="146" t="s">
        <v>146</v>
      </c>
      <c r="AY459" s="18" t="s">
        <v>136</v>
      </c>
      <c r="BE459" s="147">
        <f>IF(N459="základní",J459,0)</f>
        <v>0</v>
      </c>
      <c r="BF459" s="147">
        <f>IF(N459="snížená",J459,0)</f>
        <v>0</v>
      </c>
      <c r="BG459" s="147">
        <f>IF(N459="zákl. přenesená",J459,0)</f>
        <v>0</v>
      </c>
      <c r="BH459" s="147">
        <f>IF(N459="sníž. přenesená",J459,0)</f>
        <v>0</v>
      </c>
      <c r="BI459" s="147">
        <f>IF(N459="nulová",J459,0)</f>
        <v>0</v>
      </c>
      <c r="BJ459" s="18" t="s">
        <v>77</v>
      </c>
      <c r="BK459" s="147">
        <f>ROUND(I459*H459,2)</f>
        <v>0</v>
      </c>
      <c r="BL459" s="18" t="s">
        <v>145</v>
      </c>
      <c r="BM459" s="146" t="s">
        <v>549</v>
      </c>
    </row>
    <row r="460" spans="1:65" s="14" customFormat="1">
      <c r="B460" s="155"/>
      <c r="D460" s="149" t="s">
        <v>148</v>
      </c>
      <c r="E460" s="156" t="s">
        <v>3</v>
      </c>
      <c r="F460" s="157" t="s">
        <v>1057</v>
      </c>
      <c r="H460" s="158">
        <v>1</v>
      </c>
      <c r="L460" s="155"/>
      <c r="M460" s="159"/>
      <c r="N460" s="160"/>
      <c r="O460" s="160"/>
      <c r="P460" s="160"/>
      <c r="Q460" s="160"/>
      <c r="R460" s="160"/>
      <c r="S460" s="160"/>
      <c r="T460" s="161"/>
      <c r="AT460" s="156" t="s">
        <v>148</v>
      </c>
      <c r="AU460" s="156" t="s">
        <v>146</v>
      </c>
      <c r="AV460" s="14" t="s">
        <v>79</v>
      </c>
      <c r="AW460" s="14" t="s">
        <v>31</v>
      </c>
      <c r="AX460" s="14" t="s">
        <v>69</v>
      </c>
      <c r="AY460" s="156" t="s">
        <v>136</v>
      </c>
    </row>
    <row r="461" spans="1:65" s="15" customFormat="1">
      <c r="B461" s="162"/>
      <c r="D461" s="149" t="s">
        <v>148</v>
      </c>
      <c r="E461" s="163" t="s">
        <v>3</v>
      </c>
      <c r="F461" s="164" t="s">
        <v>151</v>
      </c>
      <c r="H461" s="165">
        <v>1</v>
      </c>
      <c r="L461" s="162"/>
      <c r="M461" s="166"/>
      <c r="N461" s="167"/>
      <c r="O461" s="167"/>
      <c r="P461" s="167"/>
      <c r="Q461" s="167"/>
      <c r="R461" s="167"/>
      <c r="S461" s="167"/>
      <c r="T461" s="168"/>
      <c r="AT461" s="163" t="s">
        <v>148</v>
      </c>
      <c r="AU461" s="163" t="s">
        <v>146</v>
      </c>
      <c r="AV461" s="15" t="s">
        <v>145</v>
      </c>
      <c r="AW461" s="15" t="s">
        <v>31</v>
      </c>
      <c r="AX461" s="15" t="s">
        <v>77</v>
      </c>
      <c r="AY461" s="163" t="s">
        <v>136</v>
      </c>
    </row>
    <row r="462" spans="1:65" s="2" customFormat="1" ht="24.2" customHeight="1">
      <c r="A462" s="30"/>
      <c r="B462" s="135"/>
      <c r="C462" s="176" t="s">
        <v>605</v>
      </c>
      <c r="D462" s="176" t="s">
        <v>394</v>
      </c>
      <c r="E462" s="177" t="s">
        <v>554</v>
      </c>
      <c r="F462" s="178" t="s">
        <v>555</v>
      </c>
      <c r="G462" s="179" t="s">
        <v>374</v>
      </c>
      <c r="H462" s="180">
        <v>1</v>
      </c>
      <c r="I462" s="181"/>
      <c r="J462" s="181">
        <f>ROUND(I462*H462,2)</f>
        <v>0</v>
      </c>
      <c r="K462" s="178" t="s">
        <v>144</v>
      </c>
      <c r="L462" s="182"/>
      <c r="M462" s="183" t="s">
        <v>3</v>
      </c>
      <c r="N462" s="184" t="s">
        <v>40</v>
      </c>
      <c r="O462" s="144">
        <v>0</v>
      </c>
      <c r="P462" s="144">
        <f>O462*H462</f>
        <v>0</v>
      </c>
      <c r="Q462" s="144">
        <v>1.3299999999999999E-2</v>
      </c>
      <c r="R462" s="144">
        <f>Q462*H462</f>
        <v>1.3299999999999999E-2</v>
      </c>
      <c r="S462" s="144">
        <v>0</v>
      </c>
      <c r="T462" s="145">
        <f>S462*H462</f>
        <v>0</v>
      </c>
      <c r="U462" s="30"/>
      <c r="V462" s="30"/>
      <c r="W462" s="30"/>
      <c r="X462" s="30"/>
      <c r="Y462" s="30"/>
      <c r="Z462" s="30"/>
      <c r="AA462" s="30"/>
      <c r="AB462" s="30"/>
      <c r="AC462" s="30"/>
      <c r="AD462" s="30"/>
      <c r="AE462" s="30"/>
      <c r="AR462" s="146" t="s">
        <v>397</v>
      </c>
      <c r="AT462" s="146" t="s">
        <v>394</v>
      </c>
      <c r="AU462" s="146" t="s">
        <v>146</v>
      </c>
      <c r="AY462" s="18" t="s">
        <v>136</v>
      </c>
      <c r="BE462" s="147">
        <f>IF(N462="základní",J462,0)</f>
        <v>0</v>
      </c>
      <c r="BF462" s="147">
        <f>IF(N462="snížená",J462,0)</f>
        <v>0</v>
      </c>
      <c r="BG462" s="147">
        <f>IF(N462="zákl. přenesená",J462,0)</f>
        <v>0</v>
      </c>
      <c r="BH462" s="147">
        <f>IF(N462="sníž. přenesená",J462,0)</f>
        <v>0</v>
      </c>
      <c r="BI462" s="147">
        <f>IF(N462="nulová",J462,0)</f>
        <v>0</v>
      </c>
      <c r="BJ462" s="18" t="s">
        <v>77</v>
      </c>
      <c r="BK462" s="147">
        <f>ROUND(I462*H462,2)</f>
        <v>0</v>
      </c>
      <c r="BL462" s="18" t="s">
        <v>397</v>
      </c>
      <c r="BM462" s="146" t="s">
        <v>556</v>
      </c>
    </row>
    <row r="463" spans="1:65" s="14" customFormat="1">
      <c r="B463" s="155"/>
      <c r="D463" s="149" t="s">
        <v>148</v>
      </c>
      <c r="E463" s="156" t="s">
        <v>3</v>
      </c>
      <c r="F463" s="157" t="s">
        <v>1058</v>
      </c>
      <c r="H463" s="158">
        <v>1</v>
      </c>
      <c r="L463" s="155"/>
      <c r="M463" s="159"/>
      <c r="N463" s="160"/>
      <c r="O463" s="160"/>
      <c r="P463" s="160"/>
      <c r="Q463" s="160"/>
      <c r="R463" s="160"/>
      <c r="S463" s="160"/>
      <c r="T463" s="161"/>
      <c r="AT463" s="156" t="s">
        <v>148</v>
      </c>
      <c r="AU463" s="156" t="s">
        <v>146</v>
      </c>
      <c r="AV463" s="14" t="s">
        <v>79</v>
      </c>
      <c r="AW463" s="14" t="s">
        <v>31</v>
      </c>
      <c r="AX463" s="14" t="s">
        <v>69</v>
      </c>
      <c r="AY463" s="156" t="s">
        <v>136</v>
      </c>
    </row>
    <row r="464" spans="1:65" s="15" customFormat="1">
      <c r="B464" s="162"/>
      <c r="D464" s="149" t="s">
        <v>148</v>
      </c>
      <c r="E464" s="163" t="s">
        <v>3</v>
      </c>
      <c r="F464" s="164" t="s">
        <v>151</v>
      </c>
      <c r="H464" s="165">
        <v>1</v>
      </c>
      <c r="L464" s="162"/>
      <c r="M464" s="166"/>
      <c r="N464" s="167"/>
      <c r="O464" s="167"/>
      <c r="P464" s="167"/>
      <c r="Q464" s="167"/>
      <c r="R464" s="167"/>
      <c r="S464" s="167"/>
      <c r="T464" s="168"/>
      <c r="AT464" s="163" t="s">
        <v>148</v>
      </c>
      <c r="AU464" s="163" t="s">
        <v>146</v>
      </c>
      <c r="AV464" s="15" t="s">
        <v>145</v>
      </c>
      <c r="AW464" s="15" t="s">
        <v>31</v>
      </c>
      <c r="AX464" s="15" t="s">
        <v>77</v>
      </c>
      <c r="AY464" s="163" t="s">
        <v>136</v>
      </c>
    </row>
    <row r="465" spans="1:65" s="2" customFormat="1" ht="24.2" customHeight="1">
      <c r="A465" s="30"/>
      <c r="B465" s="135"/>
      <c r="C465" s="176" t="s">
        <v>610</v>
      </c>
      <c r="D465" s="176" t="s">
        <v>394</v>
      </c>
      <c r="E465" s="177" t="s">
        <v>559</v>
      </c>
      <c r="F465" s="178" t="s">
        <v>560</v>
      </c>
      <c r="G465" s="179" t="s">
        <v>374</v>
      </c>
      <c r="H465" s="180">
        <v>1</v>
      </c>
      <c r="I465" s="181"/>
      <c r="J465" s="181">
        <f>ROUND(I465*H465,2)</f>
        <v>0</v>
      </c>
      <c r="K465" s="178" t="s">
        <v>3</v>
      </c>
      <c r="L465" s="182"/>
      <c r="M465" s="183" t="s">
        <v>3</v>
      </c>
      <c r="N465" s="184" t="s">
        <v>40</v>
      </c>
      <c r="O465" s="144">
        <v>0</v>
      </c>
      <c r="P465" s="144">
        <f>O465*H465</f>
        <v>0</v>
      </c>
      <c r="Q465" s="144">
        <v>6.4999999999999997E-4</v>
      </c>
      <c r="R465" s="144">
        <f>Q465*H465</f>
        <v>6.4999999999999997E-4</v>
      </c>
      <c r="S465" s="144">
        <v>0</v>
      </c>
      <c r="T465" s="145">
        <f>S465*H465</f>
        <v>0</v>
      </c>
      <c r="U465" s="30"/>
      <c r="V465" s="30"/>
      <c r="W465" s="30"/>
      <c r="X465" s="30"/>
      <c r="Y465" s="30"/>
      <c r="Z465" s="30"/>
      <c r="AA465" s="30"/>
      <c r="AB465" s="30"/>
      <c r="AC465" s="30"/>
      <c r="AD465" s="30"/>
      <c r="AE465" s="30"/>
      <c r="AR465" s="146" t="s">
        <v>197</v>
      </c>
      <c r="AT465" s="146" t="s">
        <v>394</v>
      </c>
      <c r="AU465" s="146" t="s">
        <v>146</v>
      </c>
      <c r="AY465" s="18" t="s">
        <v>136</v>
      </c>
      <c r="BE465" s="147">
        <f>IF(N465="základní",J465,0)</f>
        <v>0</v>
      </c>
      <c r="BF465" s="147">
        <f>IF(N465="snížená",J465,0)</f>
        <v>0</v>
      </c>
      <c r="BG465" s="147">
        <f>IF(N465="zákl. přenesená",J465,0)</f>
        <v>0</v>
      </c>
      <c r="BH465" s="147">
        <f>IF(N465="sníž. přenesená",J465,0)</f>
        <v>0</v>
      </c>
      <c r="BI465" s="147">
        <f>IF(N465="nulová",J465,0)</f>
        <v>0</v>
      </c>
      <c r="BJ465" s="18" t="s">
        <v>77</v>
      </c>
      <c r="BK465" s="147">
        <f>ROUND(I465*H465,2)</f>
        <v>0</v>
      </c>
      <c r="BL465" s="18" t="s">
        <v>145</v>
      </c>
      <c r="BM465" s="146" t="s">
        <v>561</v>
      </c>
    </row>
    <row r="466" spans="1:65" s="14" customFormat="1">
      <c r="B466" s="155"/>
      <c r="D466" s="149" t="s">
        <v>148</v>
      </c>
      <c r="E466" s="156" t="s">
        <v>3</v>
      </c>
      <c r="F466" s="157" t="s">
        <v>1058</v>
      </c>
      <c r="H466" s="158">
        <v>1</v>
      </c>
      <c r="L466" s="155"/>
      <c r="M466" s="159"/>
      <c r="N466" s="160"/>
      <c r="O466" s="160"/>
      <c r="P466" s="160"/>
      <c r="Q466" s="160"/>
      <c r="R466" s="160"/>
      <c r="S466" s="160"/>
      <c r="T466" s="161"/>
      <c r="AT466" s="156" t="s">
        <v>148</v>
      </c>
      <c r="AU466" s="156" t="s">
        <v>146</v>
      </c>
      <c r="AV466" s="14" t="s">
        <v>79</v>
      </c>
      <c r="AW466" s="14" t="s">
        <v>31</v>
      </c>
      <c r="AX466" s="14" t="s">
        <v>69</v>
      </c>
      <c r="AY466" s="156" t="s">
        <v>136</v>
      </c>
    </row>
    <row r="467" spans="1:65" s="15" customFormat="1">
      <c r="B467" s="162"/>
      <c r="D467" s="149" t="s">
        <v>148</v>
      </c>
      <c r="E467" s="163" t="s">
        <v>3</v>
      </c>
      <c r="F467" s="164" t="s">
        <v>151</v>
      </c>
      <c r="H467" s="165">
        <v>1</v>
      </c>
      <c r="L467" s="162"/>
      <c r="M467" s="166"/>
      <c r="N467" s="167"/>
      <c r="O467" s="167"/>
      <c r="P467" s="167"/>
      <c r="Q467" s="167"/>
      <c r="R467" s="167"/>
      <c r="S467" s="167"/>
      <c r="T467" s="168"/>
      <c r="AT467" s="163" t="s">
        <v>148</v>
      </c>
      <c r="AU467" s="163" t="s">
        <v>146</v>
      </c>
      <c r="AV467" s="15" t="s">
        <v>145</v>
      </c>
      <c r="AW467" s="15" t="s">
        <v>31</v>
      </c>
      <c r="AX467" s="15" t="s">
        <v>77</v>
      </c>
      <c r="AY467" s="163" t="s">
        <v>136</v>
      </c>
    </row>
    <row r="468" spans="1:65" s="2" customFormat="1" ht="14.45" customHeight="1">
      <c r="A468" s="30"/>
      <c r="B468" s="135"/>
      <c r="C468" s="136" t="s">
        <v>616</v>
      </c>
      <c r="D468" s="136" t="s">
        <v>140</v>
      </c>
      <c r="E468" s="137" t="s">
        <v>563</v>
      </c>
      <c r="F468" s="138" t="s">
        <v>564</v>
      </c>
      <c r="G468" s="139" t="s">
        <v>374</v>
      </c>
      <c r="H468" s="140">
        <v>1</v>
      </c>
      <c r="I468" s="141"/>
      <c r="J468" s="141">
        <f>ROUND(I468*H468,2)</f>
        <v>0</v>
      </c>
      <c r="K468" s="138" t="s">
        <v>144</v>
      </c>
      <c r="L468" s="31"/>
      <c r="M468" s="142" t="s">
        <v>3</v>
      </c>
      <c r="N468" s="143" t="s">
        <v>40</v>
      </c>
      <c r="O468" s="144">
        <v>1.1819999999999999</v>
      </c>
      <c r="P468" s="144">
        <f>O468*H468</f>
        <v>1.1819999999999999</v>
      </c>
      <c r="Q468" s="144">
        <v>0.32906000000000002</v>
      </c>
      <c r="R468" s="144">
        <f>Q468*H468</f>
        <v>0.32906000000000002</v>
      </c>
      <c r="S468" s="144">
        <v>0</v>
      </c>
      <c r="T468" s="145">
        <f>S468*H468</f>
        <v>0</v>
      </c>
      <c r="U468" s="30"/>
      <c r="V468" s="30"/>
      <c r="W468" s="30"/>
      <c r="X468" s="30"/>
      <c r="Y468" s="30"/>
      <c r="Z468" s="30"/>
      <c r="AA468" s="30"/>
      <c r="AB468" s="30"/>
      <c r="AC468" s="30"/>
      <c r="AD468" s="30"/>
      <c r="AE468" s="30"/>
      <c r="AR468" s="146" t="s">
        <v>145</v>
      </c>
      <c r="AT468" s="146" t="s">
        <v>140</v>
      </c>
      <c r="AU468" s="146" t="s">
        <v>146</v>
      </c>
      <c r="AY468" s="18" t="s">
        <v>136</v>
      </c>
      <c r="BE468" s="147">
        <f>IF(N468="základní",J468,0)</f>
        <v>0</v>
      </c>
      <c r="BF468" s="147">
        <f>IF(N468="snížená",J468,0)</f>
        <v>0</v>
      </c>
      <c r="BG468" s="147">
        <f>IF(N468="zákl. přenesená",J468,0)</f>
        <v>0</v>
      </c>
      <c r="BH468" s="147">
        <f>IF(N468="sníž. přenesená",J468,0)</f>
        <v>0</v>
      </c>
      <c r="BI468" s="147">
        <f>IF(N468="nulová",J468,0)</f>
        <v>0</v>
      </c>
      <c r="BJ468" s="18" t="s">
        <v>77</v>
      </c>
      <c r="BK468" s="147">
        <f>ROUND(I468*H468,2)</f>
        <v>0</v>
      </c>
      <c r="BL468" s="18" t="s">
        <v>145</v>
      </c>
      <c r="BM468" s="146" t="s">
        <v>565</v>
      </c>
    </row>
    <row r="469" spans="1:65" s="14" customFormat="1">
      <c r="B469" s="155"/>
      <c r="D469" s="149" t="s">
        <v>148</v>
      </c>
      <c r="E469" s="156" t="s">
        <v>3</v>
      </c>
      <c r="F469" s="157" t="s">
        <v>1059</v>
      </c>
      <c r="H469" s="158">
        <v>1</v>
      </c>
      <c r="L469" s="155"/>
      <c r="M469" s="159"/>
      <c r="N469" s="160"/>
      <c r="O469" s="160"/>
      <c r="P469" s="160"/>
      <c r="Q469" s="160"/>
      <c r="R469" s="160"/>
      <c r="S469" s="160"/>
      <c r="T469" s="161"/>
      <c r="AT469" s="156" t="s">
        <v>148</v>
      </c>
      <c r="AU469" s="156" t="s">
        <v>146</v>
      </c>
      <c r="AV469" s="14" t="s">
        <v>79</v>
      </c>
      <c r="AW469" s="14" t="s">
        <v>31</v>
      </c>
      <c r="AX469" s="14" t="s">
        <v>69</v>
      </c>
      <c r="AY469" s="156" t="s">
        <v>136</v>
      </c>
    </row>
    <row r="470" spans="1:65" s="15" customFormat="1">
      <c r="B470" s="162"/>
      <c r="D470" s="149" t="s">
        <v>148</v>
      </c>
      <c r="E470" s="163" t="s">
        <v>3</v>
      </c>
      <c r="F470" s="164" t="s">
        <v>151</v>
      </c>
      <c r="H470" s="165">
        <v>1</v>
      </c>
      <c r="L470" s="162"/>
      <c r="M470" s="166"/>
      <c r="N470" s="167"/>
      <c r="O470" s="167"/>
      <c r="P470" s="167"/>
      <c r="Q470" s="167"/>
      <c r="R470" s="167"/>
      <c r="S470" s="167"/>
      <c r="T470" s="168"/>
      <c r="AT470" s="163" t="s">
        <v>148</v>
      </c>
      <c r="AU470" s="163" t="s">
        <v>146</v>
      </c>
      <c r="AV470" s="15" t="s">
        <v>145</v>
      </c>
      <c r="AW470" s="15" t="s">
        <v>31</v>
      </c>
      <c r="AX470" s="15" t="s">
        <v>77</v>
      </c>
      <c r="AY470" s="163" t="s">
        <v>136</v>
      </c>
    </row>
    <row r="471" spans="1:65" s="2" customFormat="1" ht="14.45" customHeight="1">
      <c r="A471" s="30"/>
      <c r="B471" s="135"/>
      <c r="C471" s="176" t="s">
        <v>621</v>
      </c>
      <c r="D471" s="176" t="s">
        <v>394</v>
      </c>
      <c r="E471" s="177" t="s">
        <v>567</v>
      </c>
      <c r="F471" s="178" t="s">
        <v>568</v>
      </c>
      <c r="G471" s="179" t="s">
        <v>374</v>
      </c>
      <c r="H471" s="180">
        <v>1</v>
      </c>
      <c r="I471" s="181"/>
      <c r="J471" s="181">
        <f>ROUND(I471*H471,2)</f>
        <v>0</v>
      </c>
      <c r="K471" s="178" t="s">
        <v>144</v>
      </c>
      <c r="L471" s="182"/>
      <c r="M471" s="183" t="s">
        <v>3</v>
      </c>
      <c r="N471" s="184" t="s">
        <v>40</v>
      </c>
      <c r="O471" s="144">
        <v>0</v>
      </c>
      <c r="P471" s="144">
        <f>O471*H471</f>
        <v>0</v>
      </c>
      <c r="Q471" s="144">
        <v>2.9499999999999998E-2</v>
      </c>
      <c r="R471" s="144">
        <f>Q471*H471</f>
        <v>2.9499999999999998E-2</v>
      </c>
      <c r="S471" s="144">
        <v>0</v>
      </c>
      <c r="T471" s="145">
        <f>S471*H471</f>
        <v>0</v>
      </c>
      <c r="U471" s="30"/>
      <c r="V471" s="30"/>
      <c r="W471" s="30"/>
      <c r="X471" s="30"/>
      <c r="Y471" s="30"/>
      <c r="Z471" s="30"/>
      <c r="AA471" s="30"/>
      <c r="AB471" s="30"/>
      <c r="AC471" s="30"/>
      <c r="AD471" s="30"/>
      <c r="AE471" s="30"/>
      <c r="AR471" s="146" t="s">
        <v>397</v>
      </c>
      <c r="AT471" s="146" t="s">
        <v>394</v>
      </c>
      <c r="AU471" s="146" t="s">
        <v>146</v>
      </c>
      <c r="AY471" s="18" t="s">
        <v>136</v>
      </c>
      <c r="BE471" s="147">
        <f>IF(N471="základní",J471,0)</f>
        <v>0</v>
      </c>
      <c r="BF471" s="147">
        <f>IF(N471="snížená",J471,0)</f>
        <v>0</v>
      </c>
      <c r="BG471" s="147">
        <f>IF(N471="zákl. přenesená",J471,0)</f>
        <v>0</v>
      </c>
      <c r="BH471" s="147">
        <f>IF(N471="sníž. přenesená",J471,0)</f>
        <v>0</v>
      </c>
      <c r="BI471" s="147">
        <f>IF(N471="nulová",J471,0)</f>
        <v>0</v>
      </c>
      <c r="BJ471" s="18" t="s">
        <v>77</v>
      </c>
      <c r="BK471" s="147">
        <f>ROUND(I471*H471,2)</f>
        <v>0</v>
      </c>
      <c r="BL471" s="18" t="s">
        <v>397</v>
      </c>
      <c r="BM471" s="146" t="s">
        <v>569</v>
      </c>
    </row>
    <row r="472" spans="1:65" s="14" customFormat="1">
      <c r="B472" s="155"/>
      <c r="D472" s="149" t="s">
        <v>148</v>
      </c>
      <c r="E472" s="156" t="s">
        <v>3</v>
      </c>
      <c r="F472" s="157" t="s">
        <v>1059</v>
      </c>
      <c r="H472" s="158">
        <v>1</v>
      </c>
      <c r="L472" s="155"/>
      <c r="M472" s="159"/>
      <c r="N472" s="160"/>
      <c r="O472" s="160"/>
      <c r="P472" s="160"/>
      <c r="Q472" s="160"/>
      <c r="R472" s="160"/>
      <c r="S472" s="160"/>
      <c r="T472" s="161"/>
      <c r="AT472" s="156" t="s">
        <v>148</v>
      </c>
      <c r="AU472" s="156" t="s">
        <v>146</v>
      </c>
      <c r="AV472" s="14" t="s">
        <v>79</v>
      </c>
      <c r="AW472" s="14" t="s">
        <v>31</v>
      </c>
      <c r="AX472" s="14" t="s">
        <v>69</v>
      </c>
      <c r="AY472" s="156" t="s">
        <v>136</v>
      </c>
    </row>
    <row r="473" spans="1:65" s="15" customFormat="1">
      <c r="B473" s="162"/>
      <c r="D473" s="149" t="s">
        <v>148</v>
      </c>
      <c r="E473" s="163" t="s">
        <v>3</v>
      </c>
      <c r="F473" s="164" t="s">
        <v>151</v>
      </c>
      <c r="H473" s="165">
        <v>1</v>
      </c>
      <c r="L473" s="162"/>
      <c r="M473" s="166"/>
      <c r="N473" s="167"/>
      <c r="O473" s="167"/>
      <c r="P473" s="167"/>
      <c r="Q473" s="167"/>
      <c r="R473" s="167"/>
      <c r="S473" s="167"/>
      <c r="T473" s="168"/>
      <c r="AT473" s="163" t="s">
        <v>148</v>
      </c>
      <c r="AU473" s="163" t="s">
        <v>146</v>
      </c>
      <c r="AV473" s="15" t="s">
        <v>145</v>
      </c>
      <c r="AW473" s="15" t="s">
        <v>31</v>
      </c>
      <c r="AX473" s="15" t="s">
        <v>77</v>
      </c>
      <c r="AY473" s="163" t="s">
        <v>136</v>
      </c>
    </row>
    <row r="474" spans="1:65" s="2" customFormat="1" ht="24.2" customHeight="1">
      <c r="A474" s="30"/>
      <c r="B474" s="135"/>
      <c r="C474" s="176" t="s">
        <v>626</v>
      </c>
      <c r="D474" s="176" t="s">
        <v>394</v>
      </c>
      <c r="E474" s="177" t="s">
        <v>572</v>
      </c>
      <c r="F474" s="178" t="s">
        <v>573</v>
      </c>
      <c r="G474" s="179" t="s">
        <v>374</v>
      </c>
      <c r="H474" s="180">
        <v>1</v>
      </c>
      <c r="I474" s="181"/>
      <c r="J474" s="181">
        <f>ROUND(I474*H474,2)</f>
        <v>0</v>
      </c>
      <c r="K474" s="178" t="s">
        <v>3</v>
      </c>
      <c r="L474" s="182"/>
      <c r="M474" s="183" t="s">
        <v>3</v>
      </c>
      <c r="N474" s="184" t="s">
        <v>40</v>
      </c>
      <c r="O474" s="144">
        <v>0</v>
      </c>
      <c r="P474" s="144">
        <f>O474*H474</f>
        <v>0</v>
      </c>
      <c r="Q474" s="144">
        <v>1E-3</v>
      </c>
      <c r="R474" s="144">
        <f>Q474*H474</f>
        <v>1E-3</v>
      </c>
      <c r="S474" s="144">
        <v>0</v>
      </c>
      <c r="T474" s="145">
        <f>S474*H474</f>
        <v>0</v>
      </c>
      <c r="U474" s="30"/>
      <c r="V474" s="30"/>
      <c r="W474" s="30"/>
      <c r="X474" s="30"/>
      <c r="Y474" s="30"/>
      <c r="Z474" s="30"/>
      <c r="AA474" s="30"/>
      <c r="AB474" s="30"/>
      <c r="AC474" s="30"/>
      <c r="AD474" s="30"/>
      <c r="AE474" s="30"/>
      <c r="AR474" s="146" t="s">
        <v>197</v>
      </c>
      <c r="AT474" s="146" t="s">
        <v>394</v>
      </c>
      <c r="AU474" s="146" t="s">
        <v>146</v>
      </c>
      <c r="AY474" s="18" t="s">
        <v>136</v>
      </c>
      <c r="BE474" s="147">
        <f>IF(N474="základní",J474,0)</f>
        <v>0</v>
      </c>
      <c r="BF474" s="147">
        <f>IF(N474="snížená",J474,0)</f>
        <v>0</v>
      </c>
      <c r="BG474" s="147">
        <f>IF(N474="zákl. přenesená",J474,0)</f>
        <v>0</v>
      </c>
      <c r="BH474" s="147">
        <f>IF(N474="sníž. přenesená",J474,0)</f>
        <v>0</v>
      </c>
      <c r="BI474" s="147">
        <f>IF(N474="nulová",J474,0)</f>
        <v>0</v>
      </c>
      <c r="BJ474" s="18" t="s">
        <v>77</v>
      </c>
      <c r="BK474" s="147">
        <f>ROUND(I474*H474,2)</f>
        <v>0</v>
      </c>
      <c r="BL474" s="18" t="s">
        <v>145</v>
      </c>
      <c r="BM474" s="146" t="s">
        <v>574</v>
      </c>
    </row>
    <row r="475" spans="1:65" s="14" customFormat="1">
      <c r="B475" s="155"/>
      <c r="D475" s="149" t="s">
        <v>148</v>
      </c>
      <c r="E475" s="156" t="s">
        <v>3</v>
      </c>
      <c r="F475" s="157" t="s">
        <v>1059</v>
      </c>
      <c r="H475" s="158">
        <v>1</v>
      </c>
      <c r="L475" s="155"/>
      <c r="M475" s="159"/>
      <c r="N475" s="160"/>
      <c r="O475" s="160"/>
      <c r="P475" s="160"/>
      <c r="Q475" s="160"/>
      <c r="R475" s="160"/>
      <c r="S475" s="160"/>
      <c r="T475" s="161"/>
      <c r="AT475" s="156" t="s">
        <v>148</v>
      </c>
      <c r="AU475" s="156" t="s">
        <v>146</v>
      </c>
      <c r="AV475" s="14" t="s">
        <v>79</v>
      </c>
      <c r="AW475" s="14" t="s">
        <v>31</v>
      </c>
      <c r="AX475" s="14" t="s">
        <v>69</v>
      </c>
      <c r="AY475" s="156" t="s">
        <v>136</v>
      </c>
    </row>
    <row r="476" spans="1:65" s="15" customFormat="1">
      <c r="B476" s="162"/>
      <c r="D476" s="149" t="s">
        <v>148</v>
      </c>
      <c r="E476" s="163" t="s">
        <v>3</v>
      </c>
      <c r="F476" s="164" t="s">
        <v>151</v>
      </c>
      <c r="H476" s="165">
        <v>1</v>
      </c>
      <c r="L476" s="162"/>
      <c r="M476" s="166"/>
      <c r="N476" s="167"/>
      <c r="O476" s="167"/>
      <c r="P476" s="167"/>
      <c r="Q476" s="167"/>
      <c r="R476" s="167"/>
      <c r="S476" s="167"/>
      <c r="T476" s="168"/>
      <c r="AT476" s="163" t="s">
        <v>148</v>
      </c>
      <c r="AU476" s="163" t="s">
        <v>146</v>
      </c>
      <c r="AV476" s="15" t="s">
        <v>145</v>
      </c>
      <c r="AW476" s="15" t="s">
        <v>31</v>
      </c>
      <c r="AX476" s="15" t="s">
        <v>77</v>
      </c>
      <c r="AY476" s="163" t="s">
        <v>136</v>
      </c>
    </row>
    <row r="477" spans="1:65" s="2" customFormat="1" ht="14.45" customHeight="1">
      <c r="A477" s="30"/>
      <c r="B477" s="135"/>
      <c r="C477" s="136" t="s">
        <v>631</v>
      </c>
      <c r="D477" s="136" t="s">
        <v>140</v>
      </c>
      <c r="E477" s="137" t="s">
        <v>576</v>
      </c>
      <c r="F477" s="138" t="s">
        <v>577</v>
      </c>
      <c r="G477" s="139" t="s">
        <v>159</v>
      </c>
      <c r="H477" s="140">
        <v>113.1</v>
      </c>
      <c r="I477" s="141"/>
      <c r="J477" s="141">
        <f>ROUND(I477*H477,2)</f>
        <v>0</v>
      </c>
      <c r="K477" s="138" t="s">
        <v>144</v>
      </c>
      <c r="L477" s="31"/>
      <c r="M477" s="142" t="s">
        <v>3</v>
      </c>
      <c r="N477" s="143" t="s">
        <v>40</v>
      </c>
      <c r="O477" s="144">
        <v>5.3999999999999999E-2</v>
      </c>
      <c r="P477" s="144">
        <f>O477*H477</f>
        <v>6.1073999999999993</v>
      </c>
      <c r="Q477" s="144">
        <v>1.9000000000000001E-4</v>
      </c>
      <c r="R477" s="144">
        <f>Q477*H477</f>
        <v>2.1489000000000001E-2</v>
      </c>
      <c r="S477" s="144">
        <v>0</v>
      </c>
      <c r="T477" s="145">
        <f>S477*H477</f>
        <v>0</v>
      </c>
      <c r="U477" s="30"/>
      <c r="V477" s="30"/>
      <c r="W477" s="30"/>
      <c r="X477" s="30"/>
      <c r="Y477" s="30"/>
      <c r="Z477" s="30"/>
      <c r="AA477" s="30"/>
      <c r="AB477" s="30"/>
      <c r="AC477" s="30"/>
      <c r="AD477" s="30"/>
      <c r="AE477" s="30"/>
      <c r="AR477" s="146" t="s">
        <v>145</v>
      </c>
      <c r="AT477" s="146" t="s">
        <v>140</v>
      </c>
      <c r="AU477" s="146" t="s">
        <v>146</v>
      </c>
      <c r="AY477" s="18" t="s">
        <v>136</v>
      </c>
      <c r="BE477" s="147">
        <f>IF(N477="základní",J477,0)</f>
        <v>0</v>
      </c>
      <c r="BF477" s="147">
        <f>IF(N477="snížená",J477,0)</f>
        <v>0</v>
      </c>
      <c r="BG477" s="147">
        <f>IF(N477="zákl. přenesená",J477,0)</f>
        <v>0</v>
      </c>
      <c r="BH477" s="147">
        <f>IF(N477="sníž. přenesená",J477,0)</f>
        <v>0</v>
      </c>
      <c r="BI477" s="147">
        <f>IF(N477="nulová",J477,0)</f>
        <v>0</v>
      </c>
      <c r="BJ477" s="18" t="s">
        <v>77</v>
      </c>
      <c r="BK477" s="147">
        <f>ROUND(I477*H477,2)</f>
        <v>0</v>
      </c>
      <c r="BL477" s="18" t="s">
        <v>145</v>
      </c>
      <c r="BM477" s="146" t="s">
        <v>578</v>
      </c>
    </row>
    <row r="478" spans="1:65" s="14" customFormat="1">
      <c r="B478" s="155"/>
      <c r="D478" s="149" t="s">
        <v>148</v>
      </c>
      <c r="E478" s="156" t="s">
        <v>3</v>
      </c>
      <c r="F478" s="157" t="s">
        <v>1037</v>
      </c>
      <c r="H478" s="158">
        <v>111.1</v>
      </c>
      <c r="L478" s="155"/>
      <c r="M478" s="159"/>
      <c r="N478" s="160"/>
      <c r="O478" s="160"/>
      <c r="P478" s="160"/>
      <c r="Q478" s="160"/>
      <c r="R478" s="160"/>
      <c r="S478" s="160"/>
      <c r="T478" s="161"/>
      <c r="AT478" s="156" t="s">
        <v>148</v>
      </c>
      <c r="AU478" s="156" t="s">
        <v>146</v>
      </c>
      <c r="AV478" s="14" t="s">
        <v>79</v>
      </c>
      <c r="AW478" s="14" t="s">
        <v>31</v>
      </c>
      <c r="AX478" s="14" t="s">
        <v>69</v>
      </c>
      <c r="AY478" s="156" t="s">
        <v>136</v>
      </c>
    </row>
    <row r="479" spans="1:65" s="14" customFormat="1">
      <c r="B479" s="155"/>
      <c r="D479" s="149" t="s">
        <v>148</v>
      </c>
      <c r="E479" s="156" t="s">
        <v>3</v>
      </c>
      <c r="F479" s="157" t="s">
        <v>1066</v>
      </c>
      <c r="H479" s="158">
        <v>2</v>
      </c>
      <c r="L479" s="155"/>
      <c r="M479" s="159"/>
      <c r="N479" s="160"/>
      <c r="O479" s="160"/>
      <c r="P479" s="160"/>
      <c r="Q479" s="160"/>
      <c r="R479" s="160"/>
      <c r="S479" s="160"/>
      <c r="T479" s="161"/>
      <c r="AT479" s="156" t="s">
        <v>148</v>
      </c>
      <c r="AU479" s="156" t="s">
        <v>146</v>
      </c>
      <c r="AV479" s="14" t="s">
        <v>79</v>
      </c>
      <c r="AW479" s="14" t="s">
        <v>31</v>
      </c>
      <c r="AX479" s="14" t="s">
        <v>69</v>
      </c>
      <c r="AY479" s="156" t="s">
        <v>136</v>
      </c>
    </row>
    <row r="480" spans="1:65" s="15" customFormat="1">
      <c r="B480" s="162"/>
      <c r="D480" s="149" t="s">
        <v>148</v>
      </c>
      <c r="E480" s="163" t="s">
        <v>3</v>
      </c>
      <c r="F480" s="164" t="s">
        <v>151</v>
      </c>
      <c r="H480" s="165">
        <v>113.1</v>
      </c>
      <c r="L480" s="162"/>
      <c r="M480" s="166"/>
      <c r="N480" s="167"/>
      <c r="O480" s="167"/>
      <c r="P480" s="167"/>
      <c r="Q480" s="167"/>
      <c r="R480" s="167"/>
      <c r="S480" s="167"/>
      <c r="T480" s="168"/>
      <c r="AT480" s="163" t="s">
        <v>148</v>
      </c>
      <c r="AU480" s="163" t="s">
        <v>146</v>
      </c>
      <c r="AV480" s="15" t="s">
        <v>145</v>
      </c>
      <c r="AW480" s="15" t="s">
        <v>31</v>
      </c>
      <c r="AX480" s="15" t="s">
        <v>77</v>
      </c>
      <c r="AY480" s="163" t="s">
        <v>136</v>
      </c>
    </row>
    <row r="481" spans="1:65" s="2" customFormat="1" ht="24.2" customHeight="1">
      <c r="A481" s="30"/>
      <c r="B481" s="135"/>
      <c r="C481" s="136" t="s">
        <v>636</v>
      </c>
      <c r="D481" s="136" t="s">
        <v>140</v>
      </c>
      <c r="E481" s="137" t="s">
        <v>582</v>
      </c>
      <c r="F481" s="138" t="s">
        <v>583</v>
      </c>
      <c r="G481" s="139" t="s">
        <v>528</v>
      </c>
      <c r="H481" s="140">
        <v>1</v>
      </c>
      <c r="I481" s="141"/>
      <c r="J481" s="141">
        <f>ROUND(I481*H481,2)</f>
        <v>0</v>
      </c>
      <c r="K481" s="138" t="s">
        <v>3</v>
      </c>
      <c r="L481" s="31"/>
      <c r="M481" s="142" t="s">
        <v>3</v>
      </c>
      <c r="N481" s="143" t="s">
        <v>40</v>
      </c>
      <c r="O481" s="144">
        <v>6.0999999999999999E-2</v>
      </c>
      <c r="P481" s="144">
        <f>O481*H481</f>
        <v>6.0999999999999999E-2</v>
      </c>
      <c r="Q481" s="144">
        <v>0</v>
      </c>
      <c r="R481" s="144">
        <f>Q481*H481</f>
        <v>0</v>
      </c>
      <c r="S481" s="144">
        <v>0</v>
      </c>
      <c r="T481" s="145">
        <f>S481*H481</f>
        <v>0</v>
      </c>
      <c r="U481" s="30"/>
      <c r="V481" s="30"/>
      <c r="W481" s="30"/>
      <c r="X481" s="30"/>
      <c r="Y481" s="30"/>
      <c r="Z481" s="30"/>
      <c r="AA481" s="30"/>
      <c r="AB481" s="30"/>
      <c r="AC481" s="30"/>
      <c r="AD481" s="30"/>
      <c r="AE481" s="30"/>
      <c r="AR481" s="146" t="s">
        <v>145</v>
      </c>
      <c r="AT481" s="146" t="s">
        <v>140</v>
      </c>
      <c r="AU481" s="146" t="s">
        <v>146</v>
      </c>
      <c r="AY481" s="18" t="s">
        <v>136</v>
      </c>
      <c r="BE481" s="147">
        <f>IF(N481="základní",J481,0)</f>
        <v>0</v>
      </c>
      <c r="BF481" s="147">
        <f>IF(N481="snížená",J481,0)</f>
        <v>0</v>
      </c>
      <c r="BG481" s="147">
        <f>IF(N481="zákl. přenesená",J481,0)</f>
        <v>0</v>
      </c>
      <c r="BH481" s="147">
        <f>IF(N481="sníž. přenesená",J481,0)</f>
        <v>0</v>
      </c>
      <c r="BI481" s="147">
        <f>IF(N481="nulová",J481,0)</f>
        <v>0</v>
      </c>
      <c r="BJ481" s="18" t="s">
        <v>77</v>
      </c>
      <c r="BK481" s="147">
        <f>ROUND(I481*H481,2)</f>
        <v>0</v>
      </c>
      <c r="BL481" s="18" t="s">
        <v>145</v>
      </c>
      <c r="BM481" s="146" t="s">
        <v>584</v>
      </c>
    </row>
    <row r="482" spans="1:65" s="14" customFormat="1">
      <c r="B482" s="155"/>
      <c r="D482" s="149" t="s">
        <v>148</v>
      </c>
      <c r="E482" s="156" t="s">
        <v>3</v>
      </c>
      <c r="F482" s="157" t="s">
        <v>77</v>
      </c>
      <c r="H482" s="158">
        <v>1</v>
      </c>
      <c r="L482" s="155"/>
      <c r="M482" s="159"/>
      <c r="N482" s="160"/>
      <c r="O482" s="160"/>
      <c r="P482" s="160"/>
      <c r="Q482" s="160"/>
      <c r="R482" s="160"/>
      <c r="S482" s="160"/>
      <c r="T482" s="161"/>
      <c r="AT482" s="156" t="s">
        <v>148</v>
      </c>
      <c r="AU482" s="156" t="s">
        <v>146</v>
      </c>
      <c r="AV482" s="14" t="s">
        <v>79</v>
      </c>
      <c r="AW482" s="14" t="s">
        <v>31</v>
      </c>
      <c r="AX482" s="14" t="s">
        <v>69</v>
      </c>
      <c r="AY482" s="156" t="s">
        <v>136</v>
      </c>
    </row>
    <row r="483" spans="1:65" s="15" customFormat="1">
      <c r="B483" s="162"/>
      <c r="D483" s="149" t="s">
        <v>148</v>
      </c>
      <c r="E483" s="163" t="s">
        <v>3</v>
      </c>
      <c r="F483" s="164" t="s">
        <v>151</v>
      </c>
      <c r="H483" s="165">
        <v>1</v>
      </c>
      <c r="L483" s="162"/>
      <c r="M483" s="166"/>
      <c r="N483" s="167"/>
      <c r="O483" s="167"/>
      <c r="P483" s="167"/>
      <c r="Q483" s="167"/>
      <c r="R483" s="167"/>
      <c r="S483" s="167"/>
      <c r="T483" s="168"/>
      <c r="AT483" s="163" t="s">
        <v>148</v>
      </c>
      <c r="AU483" s="163" t="s">
        <v>146</v>
      </c>
      <c r="AV483" s="15" t="s">
        <v>145</v>
      </c>
      <c r="AW483" s="15" t="s">
        <v>31</v>
      </c>
      <c r="AX483" s="15" t="s">
        <v>77</v>
      </c>
      <c r="AY483" s="163" t="s">
        <v>136</v>
      </c>
    </row>
    <row r="484" spans="1:65" s="2" customFormat="1" ht="14.45" customHeight="1">
      <c r="A484" s="30"/>
      <c r="B484" s="135"/>
      <c r="C484" s="136" t="s">
        <v>640</v>
      </c>
      <c r="D484" s="136" t="s">
        <v>140</v>
      </c>
      <c r="E484" s="137" t="s">
        <v>586</v>
      </c>
      <c r="F484" s="138" t="s">
        <v>587</v>
      </c>
      <c r="G484" s="139" t="s">
        <v>159</v>
      </c>
      <c r="H484" s="140">
        <v>111.1</v>
      </c>
      <c r="I484" s="141"/>
      <c r="J484" s="141">
        <f>ROUND(I484*H484,2)</f>
        <v>0</v>
      </c>
      <c r="K484" s="138" t="s">
        <v>144</v>
      </c>
      <c r="L484" s="31"/>
      <c r="M484" s="142" t="s">
        <v>3</v>
      </c>
      <c r="N484" s="143" t="s">
        <v>40</v>
      </c>
      <c r="O484" s="144">
        <v>2.5000000000000001E-2</v>
      </c>
      <c r="P484" s="144">
        <f>O484*H484</f>
        <v>2.7774999999999999</v>
      </c>
      <c r="Q484" s="144">
        <v>9.0000000000000006E-5</v>
      </c>
      <c r="R484" s="144">
        <f>Q484*H484</f>
        <v>9.9990000000000009E-3</v>
      </c>
      <c r="S484" s="144">
        <v>0</v>
      </c>
      <c r="T484" s="145">
        <f>S484*H484</f>
        <v>0</v>
      </c>
      <c r="U484" s="30"/>
      <c r="V484" s="30"/>
      <c r="W484" s="30"/>
      <c r="X484" s="30"/>
      <c r="Y484" s="30"/>
      <c r="Z484" s="30"/>
      <c r="AA484" s="30"/>
      <c r="AB484" s="30"/>
      <c r="AC484" s="30"/>
      <c r="AD484" s="30"/>
      <c r="AE484" s="30"/>
      <c r="AR484" s="146" t="s">
        <v>145</v>
      </c>
      <c r="AT484" s="146" t="s">
        <v>140</v>
      </c>
      <c r="AU484" s="146" t="s">
        <v>146</v>
      </c>
      <c r="AY484" s="18" t="s">
        <v>136</v>
      </c>
      <c r="BE484" s="147">
        <f>IF(N484="základní",J484,0)</f>
        <v>0</v>
      </c>
      <c r="BF484" s="147">
        <f>IF(N484="snížená",J484,0)</f>
        <v>0</v>
      </c>
      <c r="BG484" s="147">
        <f>IF(N484="zákl. přenesená",J484,0)</f>
        <v>0</v>
      </c>
      <c r="BH484" s="147">
        <f>IF(N484="sníž. přenesená",J484,0)</f>
        <v>0</v>
      </c>
      <c r="BI484" s="147">
        <f>IF(N484="nulová",J484,0)</f>
        <v>0</v>
      </c>
      <c r="BJ484" s="18" t="s">
        <v>77</v>
      </c>
      <c r="BK484" s="147">
        <f>ROUND(I484*H484,2)</f>
        <v>0</v>
      </c>
      <c r="BL484" s="18" t="s">
        <v>145</v>
      </c>
      <c r="BM484" s="146" t="s">
        <v>588</v>
      </c>
    </row>
    <row r="485" spans="1:65" s="14" customFormat="1">
      <c r="B485" s="155"/>
      <c r="D485" s="149" t="s">
        <v>148</v>
      </c>
      <c r="E485" s="156" t="s">
        <v>3</v>
      </c>
      <c r="F485" s="157" t="s">
        <v>1037</v>
      </c>
      <c r="H485" s="158">
        <v>111.1</v>
      </c>
      <c r="L485" s="155"/>
      <c r="M485" s="159"/>
      <c r="N485" s="160"/>
      <c r="O485" s="160"/>
      <c r="P485" s="160"/>
      <c r="Q485" s="160"/>
      <c r="R485" s="160"/>
      <c r="S485" s="160"/>
      <c r="T485" s="161"/>
      <c r="AT485" s="156" t="s">
        <v>148</v>
      </c>
      <c r="AU485" s="156" t="s">
        <v>146</v>
      </c>
      <c r="AV485" s="14" t="s">
        <v>79</v>
      </c>
      <c r="AW485" s="14" t="s">
        <v>31</v>
      </c>
      <c r="AX485" s="14" t="s">
        <v>69</v>
      </c>
      <c r="AY485" s="156" t="s">
        <v>136</v>
      </c>
    </row>
    <row r="486" spans="1:65" s="15" customFormat="1">
      <c r="B486" s="162"/>
      <c r="D486" s="149" t="s">
        <v>148</v>
      </c>
      <c r="E486" s="163" t="s">
        <v>3</v>
      </c>
      <c r="F486" s="164" t="s">
        <v>151</v>
      </c>
      <c r="H486" s="165">
        <v>111.1</v>
      </c>
      <c r="L486" s="162"/>
      <c r="M486" s="166"/>
      <c r="N486" s="167"/>
      <c r="O486" s="167"/>
      <c r="P486" s="167"/>
      <c r="Q486" s="167"/>
      <c r="R486" s="167"/>
      <c r="S486" s="167"/>
      <c r="T486" s="168"/>
      <c r="AT486" s="163" t="s">
        <v>148</v>
      </c>
      <c r="AU486" s="163" t="s">
        <v>146</v>
      </c>
      <c r="AV486" s="15" t="s">
        <v>145</v>
      </c>
      <c r="AW486" s="15" t="s">
        <v>31</v>
      </c>
      <c r="AX486" s="15" t="s">
        <v>77</v>
      </c>
      <c r="AY486" s="163" t="s">
        <v>136</v>
      </c>
    </row>
    <row r="487" spans="1:65" s="2" customFormat="1" ht="37.9" customHeight="1">
      <c r="A487" s="30"/>
      <c r="B487" s="135"/>
      <c r="C487" s="136" t="s">
        <v>645</v>
      </c>
      <c r="D487" s="136" t="s">
        <v>140</v>
      </c>
      <c r="E487" s="137" t="s">
        <v>1067</v>
      </c>
      <c r="F487" s="138" t="s">
        <v>1068</v>
      </c>
      <c r="G487" s="139" t="s">
        <v>374</v>
      </c>
      <c r="H487" s="140">
        <v>6</v>
      </c>
      <c r="I487" s="141"/>
      <c r="J487" s="141">
        <f>ROUND(I487*H487,2)</f>
        <v>0</v>
      </c>
      <c r="K487" s="138" t="s">
        <v>144</v>
      </c>
      <c r="L487" s="31"/>
      <c r="M487" s="142" t="s">
        <v>3</v>
      </c>
      <c r="N487" s="143" t="s">
        <v>40</v>
      </c>
      <c r="O487" s="144">
        <v>0.13300000000000001</v>
      </c>
      <c r="P487" s="144">
        <f>O487*H487</f>
        <v>0.79800000000000004</v>
      </c>
      <c r="Q487" s="144">
        <v>1.2E-4</v>
      </c>
      <c r="R487" s="144">
        <f>Q487*H487</f>
        <v>7.2000000000000005E-4</v>
      </c>
      <c r="S487" s="144">
        <v>0</v>
      </c>
      <c r="T487" s="145">
        <f>S487*H487</f>
        <v>0</v>
      </c>
      <c r="U487" s="30"/>
      <c r="V487" s="30"/>
      <c r="W487" s="30"/>
      <c r="X487" s="30"/>
      <c r="Y487" s="30"/>
      <c r="Z487" s="30"/>
      <c r="AA487" s="30"/>
      <c r="AB487" s="30"/>
      <c r="AC487" s="30"/>
      <c r="AD487" s="30"/>
      <c r="AE487" s="30"/>
      <c r="AR487" s="146" t="s">
        <v>145</v>
      </c>
      <c r="AT487" s="146" t="s">
        <v>140</v>
      </c>
      <c r="AU487" s="146" t="s">
        <v>146</v>
      </c>
      <c r="AY487" s="18" t="s">
        <v>136</v>
      </c>
      <c r="BE487" s="147">
        <f>IF(N487="základní",J487,0)</f>
        <v>0</v>
      </c>
      <c r="BF487" s="147">
        <f>IF(N487="snížená",J487,0)</f>
        <v>0</v>
      </c>
      <c r="BG487" s="147">
        <f>IF(N487="zákl. přenesená",J487,0)</f>
        <v>0</v>
      </c>
      <c r="BH487" s="147">
        <f>IF(N487="sníž. přenesená",J487,0)</f>
        <v>0</v>
      </c>
      <c r="BI487" s="147">
        <f>IF(N487="nulová",J487,0)</f>
        <v>0</v>
      </c>
      <c r="BJ487" s="18" t="s">
        <v>77</v>
      </c>
      <c r="BK487" s="147">
        <f>ROUND(I487*H487,2)</f>
        <v>0</v>
      </c>
      <c r="BL487" s="18" t="s">
        <v>145</v>
      </c>
      <c r="BM487" s="146" t="s">
        <v>1069</v>
      </c>
    </row>
    <row r="488" spans="1:65" s="14" customFormat="1">
      <c r="B488" s="155"/>
      <c r="D488" s="149" t="s">
        <v>148</v>
      </c>
      <c r="E488" s="156" t="s">
        <v>3</v>
      </c>
      <c r="F488" s="157" t="s">
        <v>1070</v>
      </c>
      <c r="H488" s="158">
        <v>6</v>
      </c>
      <c r="L488" s="155"/>
      <c r="M488" s="159"/>
      <c r="N488" s="160"/>
      <c r="O488" s="160"/>
      <c r="P488" s="160"/>
      <c r="Q488" s="160"/>
      <c r="R488" s="160"/>
      <c r="S488" s="160"/>
      <c r="T488" s="161"/>
      <c r="AT488" s="156" t="s">
        <v>148</v>
      </c>
      <c r="AU488" s="156" t="s">
        <v>146</v>
      </c>
      <c r="AV488" s="14" t="s">
        <v>79</v>
      </c>
      <c r="AW488" s="14" t="s">
        <v>31</v>
      </c>
      <c r="AX488" s="14" t="s">
        <v>69</v>
      </c>
      <c r="AY488" s="156" t="s">
        <v>136</v>
      </c>
    </row>
    <row r="489" spans="1:65" s="15" customFormat="1">
      <c r="B489" s="162"/>
      <c r="D489" s="149" t="s">
        <v>148</v>
      </c>
      <c r="E489" s="163" t="s">
        <v>3</v>
      </c>
      <c r="F489" s="164" t="s">
        <v>151</v>
      </c>
      <c r="H489" s="165">
        <v>6</v>
      </c>
      <c r="L489" s="162"/>
      <c r="M489" s="166"/>
      <c r="N489" s="167"/>
      <c r="O489" s="167"/>
      <c r="P489" s="167"/>
      <c r="Q489" s="167"/>
      <c r="R489" s="167"/>
      <c r="S489" s="167"/>
      <c r="T489" s="168"/>
      <c r="AT489" s="163" t="s">
        <v>148</v>
      </c>
      <c r="AU489" s="163" t="s">
        <v>146</v>
      </c>
      <c r="AV489" s="15" t="s">
        <v>145</v>
      </c>
      <c r="AW489" s="15" t="s">
        <v>31</v>
      </c>
      <c r="AX489" s="15" t="s">
        <v>77</v>
      </c>
      <c r="AY489" s="163" t="s">
        <v>136</v>
      </c>
    </row>
    <row r="490" spans="1:65" s="2" customFormat="1" ht="24.2" customHeight="1">
      <c r="A490" s="30"/>
      <c r="B490" s="135"/>
      <c r="C490" s="136" t="s">
        <v>369</v>
      </c>
      <c r="D490" s="136" t="s">
        <v>140</v>
      </c>
      <c r="E490" s="137" t="s">
        <v>1071</v>
      </c>
      <c r="F490" s="138" t="s">
        <v>1072</v>
      </c>
      <c r="G490" s="139" t="s">
        <v>374</v>
      </c>
      <c r="H490" s="140">
        <v>2</v>
      </c>
      <c r="I490" s="141"/>
      <c r="J490" s="141">
        <f>ROUND(I490*H490,2)</f>
        <v>0</v>
      </c>
      <c r="K490" s="138" t="s">
        <v>144</v>
      </c>
      <c r="L490" s="31"/>
      <c r="M490" s="142" t="s">
        <v>3</v>
      </c>
      <c r="N490" s="143" t="s">
        <v>40</v>
      </c>
      <c r="O490" s="144">
        <v>0.11600000000000001</v>
      </c>
      <c r="P490" s="144">
        <f>O490*H490</f>
        <v>0.23200000000000001</v>
      </c>
      <c r="Q490" s="144">
        <v>1.1999999999999999E-3</v>
      </c>
      <c r="R490" s="144">
        <f>Q490*H490</f>
        <v>2.3999999999999998E-3</v>
      </c>
      <c r="S490" s="144">
        <v>0</v>
      </c>
      <c r="T490" s="145">
        <f>S490*H490</f>
        <v>0</v>
      </c>
      <c r="U490" s="30"/>
      <c r="V490" s="30"/>
      <c r="W490" s="30"/>
      <c r="X490" s="30"/>
      <c r="Y490" s="30"/>
      <c r="Z490" s="30"/>
      <c r="AA490" s="30"/>
      <c r="AB490" s="30"/>
      <c r="AC490" s="30"/>
      <c r="AD490" s="30"/>
      <c r="AE490" s="30"/>
      <c r="AR490" s="146" t="s">
        <v>145</v>
      </c>
      <c r="AT490" s="146" t="s">
        <v>140</v>
      </c>
      <c r="AU490" s="146" t="s">
        <v>146</v>
      </c>
      <c r="AY490" s="18" t="s">
        <v>136</v>
      </c>
      <c r="BE490" s="147">
        <f>IF(N490="základní",J490,0)</f>
        <v>0</v>
      </c>
      <c r="BF490" s="147">
        <f>IF(N490="snížená",J490,0)</f>
        <v>0</v>
      </c>
      <c r="BG490" s="147">
        <f>IF(N490="zákl. přenesená",J490,0)</f>
        <v>0</v>
      </c>
      <c r="BH490" s="147">
        <f>IF(N490="sníž. přenesená",J490,0)</f>
        <v>0</v>
      </c>
      <c r="BI490" s="147">
        <f>IF(N490="nulová",J490,0)</f>
        <v>0</v>
      </c>
      <c r="BJ490" s="18" t="s">
        <v>77</v>
      </c>
      <c r="BK490" s="147">
        <f>ROUND(I490*H490,2)</f>
        <v>0</v>
      </c>
      <c r="BL490" s="18" t="s">
        <v>145</v>
      </c>
      <c r="BM490" s="146" t="s">
        <v>1073</v>
      </c>
    </row>
    <row r="491" spans="1:65" s="14" customFormat="1">
      <c r="B491" s="155"/>
      <c r="D491" s="149" t="s">
        <v>148</v>
      </c>
      <c r="E491" s="156" t="s">
        <v>3</v>
      </c>
      <c r="F491" s="157" t="s">
        <v>1074</v>
      </c>
      <c r="H491" s="158">
        <v>2</v>
      </c>
      <c r="L491" s="155"/>
      <c r="M491" s="159"/>
      <c r="N491" s="160"/>
      <c r="O491" s="160"/>
      <c r="P491" s="160"/>
      <c r="Q491" s="160"/>
      <c r="R491" s="160"/>
      <c r="S491" s="160"/>
      <c r="T491" s="161"/>
      <c r="AT491" s="156" t="s">
        <v>148</v>
      </c>
      <c r="AU491" s="156" t="s">
        <v>146</v>
      </c>
      <c r="AV491" s="14" t="s">
        <v>79</v>
      </c>
      <c r="AW491" s="14" t="s">
        <v>31</v>
      </c>
      <c r="AX491" s="14" t="s">
        <v>69</v>
      </c>
      <c r="AY491" s="156" t="s">
        <v>136</v>
      </c>
    </row>
    <row r="492" spans="1:65" s="15" customFormat="1">
      <c r="B492" s="162"/>
      <c r="D492" s="149" t="s">
        <v>148</v>
      </c>
      <c r="E492" s="163" t="s">
        <v>3</v>
      </c>
      <c r="F492" s="164" t="s">
        <v>151</v>
      </c>
      <c r="H492" s="165">
        <v>2</v>
      </c>
      <c r="L492" s="162"/>
      <c r="M492" s="166"/>
      <c r="N492" s="167"/>
      <c r="O492" s="167"/>
      <c r="P492" s="167"/>
      <c r="Q492" s="167"/>
      <c r="R492" s="167"/>
      <c r="S492" s="167"/>
      <c r="T492" s="168"/>
      <c r="AT492" s="163" t="s">
        <v>148</v>
      </c>
      <c r="AU492" s="163" t="s">
        <v>146</v>
      </c>
      <c r="AV492" s="15" t="s">
        <v>145</v>
      </c>
      <c r="AW492" s="15" t="s">
        <v>31</v>
      </c>
      <c r="AX492" s="15" t="s">
        <v>77</v>
      </c>
      <c r="AY492" s="163" t="s">
        <v>136</v>
      </c>
    </row>
    <row r="493" spans="1:65" s="2" customFormat="1" ht="24.2" customHeight="1">
      <c r="A493" s="30"/>
      <c r="B493" s="135"/>
      <c r="C493" s="136" t="s">
        <v>653</v>
      </c>
      <c r="D493" s="136" t="s">
        <v>140</v>
      </c>
      <c r="E493" s="137" t="s">
        <v>1075</v>
      </c>
      <c r="F493" s="138" t="s">
        <v>1076</v>
      </c>
      <c r="G493" s="139" t="s">
        <v>159</v>
      </c>
      <c r="H493" s="140">
        <v>5</v>
      </c>
      <c r="I493" s="141"/>
      <c r="J493" s="141">
        <f>ROUND(I493*H493,2)</f>
        <v>0</v>
      </c>
      <c r="K493" s="138" t="s">
        <v>144</v>
      </c>
      <c r="L493" s="31"/>
      <c r="M493" s="142" t="s">
        <v>3</v>
      </c>
      <c r="N493" s="143" t="s">
        <v>40</v>
      </c>
      <c r="O493" s="144">
        <v>1.8560000000000001</v>
      </c>
      <c r="P493" s="144">
        <f>O493*H493</f>
        <v>9.2800000000000011</v>
      </c>
      <c r="Q493" s="144">
        <v>6.4000000000000005E-4</v>
      </c>
      <c r="R493" s="144">
        <f>Q493*H493</f>
        <v>3.2000000000000002E-3</v>
      </c>
      <c r="S493" s="144">
        <v>0</v>
      </c>
      <c r="T493" s="145">
        <f>S493*H493</f>
        <v>0</v>
      </c>
      <c r="U493" s="30"/>
      <c r="V493" s="30"/>
      <c r="W493" s="30"/>
      <c r="X493" s="30"/>
      <c r="Y493" s="30"/>
      <c r="Z493" s="30"/>
      <c r="AA493" s="30"/>
      <c r="AB493" s="30"/>
      <c r="AC493" s="30"/>
      <c r="AD493" s="30"/>
      <c r="AE493" s="30"/>
      <c r="AR493" s="146" t="s">
        <v>145</v>
      </c>
      <c r="AT493" s="146" t="s">
        <v>140</v>
      </c>
      <c r="AU493" s="146" t="s">
        <v>146</v>
      </c>
      <c r="AY493" s="18" t="s">
        <v>136</v>
      </c>
      <c r="BE493" s="147">
        <f>IF(N493="základní",J493,0)</f>
        <v>0</v>
      </c>
      <c r="BF493" s="147">
        <f>IF(N493="snížená",J493,0)</f>
        <v>0</v>
      </c>
      <c r="BG493" s="147">
        <f>IF(N493="zákl. přenesená",J493,0)</f>
        <v>0</v>
      </c>
      <c r="BH493" s="147">
        <f>IF(N493="sníž. přenesená",J493,0)</f>
        <v>0</v>
      </c>
      <c r="BI493" s="147">
        <f>IF(N493="nulová",J493,0)</f>
        <v>0</v>
      </c>
      <c r="BJ493" s="18" t="s">
        <v>77</v>
      </c>
      <c r="BK493" s="147">
        <f>ROUND(I493*H493,2)</f>
        <v>0</v>
      </c>
      <c r="BL493" s="18" t="s">
        <v>145</v>
      </c>
      <c r="BM493" s="146" t="s">
        <v>1077</v>
      </c>
    </row>
    <row r="494" spans="1:65" s="13" customFormat="1">
      <c r="B494" s="148"/>
      <c r="D494" s="149" t="s">
        <v>148</v>
      </c>
      <c r="E494" s="150" t="s">
        <v>3</v>
      </c>
      <c r="F494" s="151" t="s">
        <v>161</v>
      </c>
      <c r="H494" s="150" t="s">
        <v>3</v>
      </c>
      <c r="L494" s="148"/>
      <c r="M494" s="152"/>
      <c r="N494" s="153"/>
      <c r="O494" s="153"/>
      <c r="P494" s="153"/>
      <c r="Q494" s="153"/>
      <c r="R494" s="153"/>
      <c r="S494" s="153"/>
      <c r="T494" s="154"/>
      <c r="AT494" s="150" t="s">
        <v>148</v>
      </c>
      <c r="AU494" s="150" t="s">
        <v>146</v>
      </c>
      <c r="AV494" s="13" t="s">
        <v>77</v>
      </c>
      <c r="AW494" s="13" t="s">
        <v>31</v>
      </c>
      <c r="AX494" s="13" t="s">
        <v>69</v>
      </c>
      <c r="AY494" s="150" t="s">
        <v>136</v>
      </c>
    </row>
    <row r="495" spans="1:65" s="14" customFormat="1">
      <c r="B495" s="155"/>
      <c r="D495" s="149" t="s">
        <v>148</v>
      </c>
      <c r="E495" s="156" t="s">
        <v>3</v>
      </c>
      <c r="F495" s="157" t="s">
        <v>1078</v>
      </c>
      <c r="H495" s="158">
        <v>5</v>
      </c>
      <c r="L495" s="155"/>
      <c r="M495" s="159"/>
      <c r="N495" s="160"/>
      <c r="O495" s="160"/>
      <c r="P495" s="160"/>
      <c r="Q495" s="160"/>
      <c r="R495" s="160"/>
      <c r="S495" s="160"/>
      <c r="T495" s="161"/>
      <c r="AT495" s="156" t="s">
        <v>148</v>
      </c>
      <c r="AU495" s="156" t="s">
        <v>146</v>
      </c>
      <c r="AV495" s="14" t="s">
        <v>79</v>
      </c>
      <c r="AW495" s="14" t="s">
        <v>31</v>
      </c>
      <c r="AX495" s="14" t="s">
        <v>69</v>
      </c>
      <c r="AY495" s="156" t="s">
        <v>136</v>
      </c>
    </row>
    <row r="496" spans="1:65" s="15" customFormat="1">
      <c r="B496" s="162"/>
      <c r="D496" s="149" t="s">
        <v>148</v>
      </c>
      <c r="E496" s="163" t="s">
        <v>3</v>
      </c>
      <c r="F496" s="164" t="s">
        <v>151</v>
      </c>
      <c r="H496" s="165">
        <v>5</v>
      </c>
      <c r="L496" s="162"/>
      <c r="M496" s="166"/>
      <c r="N496" s="167"/>
      <c r="O496" s="167"/>
      <c r="P496" s="167"/>
      <c r="Q496" s="167"/>
      <c r="R496" s="167"/>
      <c r="S496" s="167"/>
      <c r="T496" s="168"/>
      <c r="AT496" s="163" t="s">
        <v>148</v>
      </c>
      <c r="AU496" s="163" t="s">
        <v>146</v>
      </c>
      <c r="AV496" s="15" t="s">
        <v>145</v>
      </c>
      <c r="AW496" s="15" t="s">
        <v>31</v>
      </c>
      <c r="AX496" s="15" t="s">
        <v>77</v>
      </c>
      <c r="AY496" s="163" t="s">
        <v>136</v>
      </c>
    </row>
    <row r="497" spans="1:65" s="2" customFormat="1" ht="24.2" customHeight="1">
      <c r="A497" s="30"/>
      <c r="B497" s="135"/>
      <c r="C497" s="176" t="s">
        <v>424</v>
      </c>
      <c r="D497" s="176" t="s">
        <v>394</v>
      </c>
      <c r="E497" s="177" t="s">
        <v>1079</v>
      </c>
      <c r="F497" s="178" t="s">
        <v>1080</v>
      </c>
      <c r="G497" s="179" t="s">
        <v>159</v>
      </c>
      <c r="H497" s="180">
        <v>5</v>
      </c>
      <c r="I497" s="181"/>
      <c r="J497" s="181">
        <f>ROUND(I497*H497,2)</f>
        <v>0</v>
      </c>
      <c r="K497" s="178" t="s">
        <v>144</v>
      </c>
      <c r="L497" s="182"/>
      <c r="M497" s="183" t="s">
        <v>3</v>
      </c>
      <c r="N497" s="184" t="s">
        <v>40</v>
      </c>
      <c r="O497" s="144">
        <v>0</v>
      </c>
      <c r="P497" s="144">
        <f>O497*H497</f>
        <v>0</v>
      </c>
      <c r="Q497" s="144">
        <v>6.2399999999999997E-2</v>
      </c>
      <c r="R497" s="144">
        <f>Q497*H497</f>
        <v>0.312</v>
      </c>
      <c r="S497" s="144">
        <v>0</v>
      </c>
      <c r="T497" s="145">
        <f>S497*H497</f>
        <v>0</v>
      </c>
      <c r="U497" s="30"/>
      <c r="V497" s="30"/>
      <c r="W497" s="30"/>
      <c r="X497" s="30"/>
      <c r="Y497" s="30"/>
      <c r="Z497" s="30"/>
      <c r="AA497" s="30"/>
      <c r="AB497" s="30"/>
      <c r="AC497" s="30"/>
      <c r="AD497" s="30"/>
      <c r="AE497" s="30"/>
      <c r="AR497" s="146" t="s">
        <v>397</v>
      </c>
      <c r="AT497" s="146" t="s">
        <v>394</v>
      </c>
      <c r="AU497" s="146" t="s">
        <v>146</v>
      </c>
      <c r="AY497" s="18" t="s">
        <v>136</v>
      </c>
      <c r="BE497" s="147">
        <f>IF(N497="základní",J497,0)</f>
        <v>0</v>
      </c>
      <c r="BF497" s="147">
        <f>IF(N497="snížená",J497,0)</f>
        <v>0</v>
      </c>
      <c r="BG497" s="147">
        <f>IF(N497="zákl. přenesená",J497,0)</f>
        <v>0</v>
      </c>
      <c r="BH497" s="147">
        <f>IF(N497="sníž. přenesená",J497,0)</f>
        <v>0</v>
      </c>
      <c r="BI497" s="147">
        <f>IF(N497="nulová",J497,0)</f>
        <v>0</v>
      </c>
      <c r="BJ497" s="18" t="s">
        <v>77</v>
      </c>
      <c r="BK497" s="147">
        <f>ROUND(I497*H497,2)</f>
        <v>0</v>
      </c>
      <c r="BL497" s="18" t="s">
        <v>397</v>
      </c>
      <c r="BM497" s="146" t="s">
        <v>1081</v>
      </c>
    </row>
    <row r="498" spans="1:65" s="14" customFormat="1">
      <c r="B498" s="155"/>
      <c r="D498" s="149" t="s">
        <v>148</v>
      </c>
      <c r="E498" s="156" t="s">
        <v>3</v>
      </c>
      <c r="F498" s="157" t="s">
        <v>1082</v>
      </c>
      <c r="H498" s="158">
        <v>5</v>
      </c>
      <c r="L498" s="155"/>
      <c r="M498" s="159"/>
      <c r="N498" s="160"/>
      <c r="O498" s="160"/>
      <c r="P498" s="160"/>
      <c r="Q498" s="160"/>
      <c r="R498" s="160"/>
      <c r="S498" s="160"/>
      <c r="T498" s="161"/>
      <c r="AT498" s="156" t="s">
        <v>148</v>
      </c>
      <c r="AU498" s="156" t="s">
        <v>146</v>
      </c>
      <c r="AV498" s="14" t="s">
        <v>79</v>
      </c>
      <c r="AW498" s="14" t="s">
        <v>31</v>
      </c>
      <c r="AX498" s="14" t="s">
        <v>69</v>
      </c>
      <c r="AY498" s="156" t="s">
        <v>136</v>
      </c>
    </row>
    <row r="499" spans="1:65" s="15" customFormat="1">
      <c r="B499" s="162"/>
      <c r="D499" s="149" t="s">
        <v>148</v>
      </c>
      <c r="E499" s="163" t="s">
        <v>3</v>
      </c>
      <c r="F499" s="164" t="s">
        <v>151</v>
      </c>
      <c r="H499" s="165">
        <v>5</v>
      </c>
      <c r="L499" s="162"/>
      <c r="M499" s="166"/>
      <c r="N499" s="167"/>
      <c r="O499" s="167"/>
      <c r="P499" s="167"/>
      <c r="Q499" s="167"/>
      <c r="R499" s="167"/>
      <c r="S499" s="167"/>
      <c r="T499" s="168"/>
      <c r="AT499" s="163" t="s">
        <v>148</v>
      </c>
      <c r="AU499" s="163" t="s">
        <v>146</v>
      </c>
      <c r="AV499" s="15" t="s">
        <v>145</v>
      </c>
      <c r="AW499" s="15" t="s">
        <v>31</v>
      </c>
      <c r="AX499" s="15" t="s">
        <v>77</v>
      </c>
      <c r="AY499" s="163" t="s">
        <v>136</v>
      </c>
    </row>
    <row r="500" spans="1:65" s="2" customFormat="1" ht="63.4" customHeight="1">
      <c r="A500" s="30"/>
      <c r="B500" s="135"/>
      <c r="C500" s="176" t="s">
        <v>661</v>
      </c>
      <c r="D500" s="176" t="s">
        <v>394</v>
      </c>
      <c r="E500" s="177" t="s">
        <v>1083</v>
      </c>
      <c r="F500" s="178" t="s">
        <v>1084</v>
      </c>
      <c r="G500" s="179" t="s">
        <v>528</v>
      </c>
      <c r="H500" s="180">
        <v>1</v>
      </c>
      <c r="I500" s="181"/>
      <c r="J500" s="181">
        <f>ROUND(I500*H500,2)</f>
        <v>0</v>
      </c>
      <c r="K500" s="178" t="s">
        <v>3</v>
      </c>
      <c r="L500" s="182"/>
      <c r="M500" s="183" t="s">
        <v>3</v>
      </c>
      <c r="N500" s="184" t="s">
        <v>40</v>
      </c>
      <c r="O500" s="144">
        <v>0</v>
      </c>
      <c r="P500" s="144">
        <f>O500*H500</f>
        <v>0</v>
      </c>
      <c r="Q500" s="144">
        <v>0</v>
      </c>
      <c r="R500" s="144">
        <f>Q500*H500</f>
        <v>0</v>
      </c>
      <c r="S500" s="144">
        <v>0</v>
      </c>
      <c r="T500" s="145">
        <f>S500*H500</f>
        <v>0</v>
      </c>
      <c r="U500" s="30"/>
      <c r="V500" s="30"/>
      <c r="W500" s="30"/>
      <c r="X500" s="30"/>
      <c r="Y500" s="30"/>
      <c r="Z500" s="30"/>
      <c r="AA500" s="30"/>
      <c r="AB500" s="30"/>
      <c r="AC500" s="30"/>
      <c r="AD500" s="30"/>
      <c r="AE500" s="30"/>
      <c r="AR500" s="146" t="s">
        <v>197</v>
      </c>
      <c r="AT500" s="146" t="s">
        <v>394</v>
      </c>
      <c r="AU500" s="146" t="s">
        <v>146</v>
      </c>
      <c r="AY500" s="18" t="s">
        <v>136</v>
      </c>
      <c r="BE500" s="147">
        <f>IF(N500="základní",J500,0)</f>
        <v>0</v>
      </c>
      <c r="BF500" s="147">
        <f>IF(N500="snížená",J500,0)</f>
        <v>0</v>
      </c>
      <c r="BG500" s="147">
        <f>IF(N500="zákl. přenesená",J500,0)</f>
        <v>0</v>
      </c>
      <c r="BH500" s="147">
        <f>IF(N500="sníž. přenesená",J500,0)</f>
        <v>0</v>
      </c>
      <c r="BI500" s="147">
        <f>IF(N500="nulová",J500,0)</f>
        <v>0</v>
      </c>
      <c r="BJ500" s="18" t="s">
        <v>77</v>
      </c>
      <c r="BK500" s="147">
        <f>ROUND(I500*H500,2)</f>
        <v>0</v>
      </c>
      <c r="BL500" s="18" t="s">
        <v>145</v>
      </c>
      <c r="BM500" s="146" t="s">
        <v>1085</v>
      </c>
    </row>
    <row r="501" spans="1:65" s="14" customFormat="1">
      <c r="B501" s="155"/>
      <c r="D501" s="149" t="s">
        <v>148</v>
      </c>
      <c r="E501" s="156" t="s">
        <v>3</v>
      </c>
      <c r="F501" s="157" t="s">
        <v>77</v>
      </c>
      <c r="H501" s="158">
        <v>1</v>
      </c>
      <c r="L501" s="155"/>
      <c r="M501" s="159"/>
      <c r="N501" s="160"/>
      <c r="O501" s="160"/>
      <c r="P501" s="160"/>
      <c r="Q501" s="160"/>
      <c r="R501" s="160"/>
      <c r="S501" s="160"/>
      <c r="T501" s="161"/>
      <c r="AT501" s="156" t="s">
        <v>148</v>
      </c>
      <c r="AU501" s="156" t="s">
        <v>146</v>
      </c>
      <c r="AV501" s="14" t="s">
        <v>79</v>
      </c>
      <c r="AW501" s="14" t="s">
        <v>31</v>
      </c>
      <c r="AX501" s="14" t="s">
        <v>69</v>
      </c>
      <c r="AY501" s="156" t="s">
        <v>136</v>
      </c>
    </row>
    <row r="502" spans="1:65" s="15" customFormat="1">
      <c r="B502" s="162"/>
      <c r="D502" s="149" t="s">
        <v>148</v>
      </c>
      <c r="E502" s="163" t="s">
        <v>3</v>
      </c>
      <c r="F502" s="164" t="s">
        <v>151</v>
      </c>
      <c r="H502" s="165">
        <v>1</v>
      </c>
      <c r="L502" s="162"/>
      <c r="M502" s="166"/>
      <c r="N502" s="167"/>
      <c r="O502" s="167"/>
      <c r="P502" s="167"/>
      <c r="Q502" s="167"/>
      <c r="R502" s="167"/>
      <c r="S502" s="167"/>
      <c r="T502" s="168"/>
      <c r="AT502" s="163" t="s">
        <v>148</v>
      </c>
      <c r="AU502" s="163" t="s">
        <v>146</v>
      </c>
      <c r="AV502" s="15" t="s">
        <v>145</v>
      </c>
      <c r="AW502" s="15" t="s">
        <v>31</v>
      </c>
      <c r="AX502" s="15" t="s">
        <v>77</v>
      </c>
      <c r="AY502" s="163" t="s">
        <v>136</v>
      </c>
    </row>
    <row r="503" spans="1:65" s="2" customFormat="1" ht="24.2" customHeight="1">
      <c r="A503" s="30"/>
      <c r="B503" s="135"/>
      <c r="C503" s="136" t="s">
        <v>470</v>
      </c>
      <c r="D503" s="136" t="s">
        <v>140</v>
      </c>
      <c r="E503" s="137" t="s">
        <v>1086</v>
      </c>
      <c r="F503" s="138" t="s">
        <v>1087</v>
      </c>
      <c r="G503" s="139" t="s">
        <v>159</v>
      </c>
      <c r="H503" s="140">
        <v>111.1</v>
      </c>
      <c r="I503" s="141"/>
      <c r="J503" s="141">
        <f>ROUND(I503*H503,2)</f>
        <v>0</v>
      </c>
      <c r="K503" s="138" t="s">
        <v>3</v>
      </c>
      <c r="L503" s="31"/>
      <c r="M503" s="142" t="s">
        <v>3</v>
      </c>
      <c r="N503" s="143" t="s">
        <v>40</v>
      </c>
      <c r="O503" s="144">
        <v>0</v>
      </c>
      <c r="P503" s="144">
        <f>O503*H503</f>
        <v>0</v>
      </c>
      <c r="Q503" s="144">
        <v>0</v>
      </c>
      <c r="R503" s="144">
        <f>Q503*H503</f>
        <v>0</v>
      </c>
      <c r="S503" s="144">
        <v>0</v>
      </c>
      <c r="T503" s="145">
        <f>S503*H503</f>
        <v>0</v>
      </c>
      <c r="U503" s="30"/>
      <c r="V503" s="30"/>
      <c r="W503" s="30"/>
      <c r="X503" s="30"/>
      <c r="Y503" s="30"/>
      <c r="Z503" s="30"/>
      <c r="AA503" s="30"/>
      <c r="AB503" s="30"/>
      <c r="AC503" s="30"/>
      <c r="AD503" s="30"/>
      <c r="AE503" s="30"/>
      <c r="AR503" s="146" t="s">
        <v>145</v>
      </c>
      <c r="AT503" s="146" t="s">
        <v>140</v>
      </c>
      <c r="AU503" s="146" t="s">
        <v>146</v>
      </c>
      <c r="AY503" s="18" t="s">
        <v>136</v>
      </c>
      <c r="BE503" s="147">
        <f>IF(N503="základní",J503,0)</f>
        <v>0</v>
      </c>
      <c r="BF503" s="147">
        <f>IF(N503="snížená",J503,0)</f>
        <v>0</v>
      </c>
      <c r="BG503" s="147">
        <f>IF(N503="zákl. přenesená",J503,0)</f>
        <v>0</v>
      </c>
      <c r="BH503" s="147">
        <f>IF(N503="sníž. přenesená",J503,0)</f>
        <v>0</v>
      </c>
      <c r="BI503" s="147">
        <f>IF(N503="nulová",J503,0)</f>
        <v>0</v>
      </c>
      <c r="BJ503" s="18" t="s">
        <v>77</v>
      </c>
      <c r="BK503" s="147">
        <f>ROUND(I503*H503,2)</f>
        <v>0</v>
      </c>
      <c r="BL503" s="18" t="s">
        <v>145</v>
      </c>
      <c r="BM503" s="146" t="s">
        <v>1088</v>
      </c>
    </row>
    <row r="504" spans="1:65" s="14" customFormat="1">
      <c r="B504" s="155"/>
      <c r="D504" s="149" t="s">
        <v>148</v>
      </c>
      <c r="E504" s="156" t="s">
        <v>3</v>
      </c>
      <c r="F504" s="157" t="s">
        <v>1089</v>
      </c>
      <c r="H504" s="158">
        <v>111.1</v>
      </c>
      <c r="L504" s="155"/>
      <c r="M504" s="159"/>
      <c r="N504" s="160"/>
      <c r="O504" s="160"/>
      <c r="P504" s="160"/>
      <c r="Q504" s="160"/>
      <c r="R504" s="160"/>
      <c r="S504" s="160"/>
      <c r="T504" s="161"/>
      <c r="AT504" s="156" t="s">
        <v>148</v>
      </c>
      <c r="AU504" s="156" t="s">
        <v>146</v>
      </c>
      <c r="AV504" s="14" t="s">
        <v>79</v>
      </c>
      <c r="AW504" s="14" t="s">
        <v>31</v>
      </c>
      <c r="AX504" s="14" t="s">
        <v>69</v>
      </c>
      <c r="AY504" s="156" t="s">
        <v>136</v>
      </c>
    </row>
    <row r="505" spans="1:65" s="15" customFormat="1">
      <c r="B505" s="162"/>
      <c r="D505" s="149" t="s">
        <v>148</v>
      </c>
      <c r="E505" s="163" t="s">
        <v>3</v>
      </c>
      <c r="F505" s="164" t="s">
        <v>151</v>
      </c>
      <c r="H505" s="165">
        <v>111.1</v>
      </c>
      <c r="L505" s="162"/>
      <c r="M505" s="166"/>
      <c r="N505" s="167"/>
      <c r="O505" s="167"/>
      <c r="P505" s="167"/>
      <c r="Q505" s="167"/>
      <c r="R505" s="167"/>
      <c r="S505" s="167"/>
      <c r="T505" s="168"/>
      <c r="AT505" s="163" t="s">
        <v>148</v>
      </c>
      <c r="AU505" s="163" t="s">
        <v>146</v>
      </c>
      <c r="AV505" s="15" t="s">
        <v>145</v>
      </c>
      <c r="AW505" s="15" t="s">
        <v>31</v>
      </c>
      <c r="AX505" s="15" t="s">
        <v>77</v>
      </c>
      <c r="AY505" s="163" t="s">
        <v>136</v>
      </c>
    </row>
    <row r="506" spans="1:65" s="12" customFormat="1" ht="22.9" customHeight="1">
      <c r="B506" s="123"/>
      <c r="D506" s="124" t="s">
        <v>68</v>
      </c>
      <c r="E506" s="133" t="s">
        <v>227</v>
      </c>
      <c r="F506" s="133" t="s">
        <v>726</v>
      </c>
      <c r="J506" s="134">
        <f>BK506</f>
        <v>0</v>
      </c>
      <c r="L506" s="123"/>
      <c r="M506" s="127"/>
      <c r="N506" s="128"/>
      <c r="O506" s="128"/>
      <c r="P506" s="129">
        <f>P507+P511+P522</f>
        <v>9.3540499999999991</v>
      </c>
      <c r="Q506" s="128"/>
      <c r="R506" s="129">
        <f>R507+R511+R522</f>
        <v>0.28490000000000004</v>
      </c>
      <c r="S506" s="128"/>
      <c r="T506" s="130">
        <f>T507+T511+T522</f>
        <v>1.0916999999999999</v>
      </c>
      <c r="AR506" s="124" t="s">
        <v>77</v>
      </c>
      <c r="AT506" s="131" t="s">
        <v>68</v>
      </c>
      <c r="AU506" s="131" t="s">
        <v>77</v>
      </c>
      <c r="AY506" s="124" t="s">
        <v>136</v>
      </c>
      <c r="BK506" s="132">
        <f>BK507+BK511+BK522</f>
        <v>0</v>
      </c>
    </row>
    <row r="507" spans="1:65" s="12" customFormat="1" ht="20.85" customHeight="1">
      <c r="B507" s="123"/>
      <c r="D507" s="124" t="s">
        <v>68</v>
      </c>
      <c r="E507" s="133" t="s">
        <v>673</v>
      </c>
      <c r="F507" s="133" t="s">
        <v>1090</v>
      </c>
      <c r="J507" s="134">
        <f>BK507</f>
        <v>0</v>
      </c>
      <c r="L507" s="123"/>
      <c r="M507" s="127"/>
      <c r="N507" s="128"/>
      <c r="O507" s="128"/>
      <c r="P507" s="129">
        <f>SUM(P508:P510)</f>
        <v>0.52580000000000005</v>
      </c>
      <c r="Q507" s="128"/>
      <c r="R507" s="129">
        <f>SUM(R508:R510)</f>
        <v>0.28490000000000004</v>
      </c>
      <c r="S507" s="128"/>
      <c r="T507" s="130">
        <f>SUM(T508:T510)</f>
        <v>0</v>
      </c>
      <c r="AR507" s="124" t="s">
        <v>77</v>
      </c>
      <c r="AT507" s="131" t="s">
        <v>68</v>
      </c>
      <c r="AU507" s="131" t="s">
        <v>79</v>
      </c>
      <c r="AY507" s="124" t="s">
        <v>136</v>
      </c>
      <c r="BK507" s="132">
        <f>SUM(BK508:BK510)</f>
        <v>0</v>
      </c>
    </row>
    <row r="508" spans="1:65" s="2" customFormat="1" ht="49.15" customHeight="1">
      <c r="A508" s="30"/>
      <c r="B508" s="135"/>
      <c r="C508" s="136" t="s">
        <v>668</v>
      </c>
      <c r="D508" s="136" t="s">
        <v>140</v>
      </c>
      <c r="E508" s="137" t="s">
        <v>1091</v>
      </c>
      <c r="F508" s="138" t="s">
        <v>1092</v>
      </c>
      <c r="G508" s="139" t="s">
        <v>159</v>
      </c>
      <c r="H508" s="140">
        <v>2.2000000000000002</v>
      </c>
      <c r="I508" s="141"/>
      <c r="J508" s="141">
        <f>ROUND(I508*H508,2)</f>
        <v>0</v>
      </c>
      <c r="K508" s="138" t="s">
        <v>144</v>
      </c>
      <c r="L508" s="31"/>
      <c r="M508" s="142" t="s">
        <v>3</v>
      </c>
      <c r="N508" s="143" t="s">
        <v>40</v>
      </c>
      <c r="O508" s="144">
        <v>0.23899999999999999</v>
      </c>
      <c r="P508" s="144">
        <f>O508*H508</f>
        <v>0.52580000000000005</v>
      </c>
      <c r="Q508" s="144">
        <v>0.1295</v>
      </c>
      <c r="R508" s="144">
        <f>Q508*H508</f>
        <v>0.28490000000000004</v>
      </c>
      <c r="S508" s="144">
        <v>0</v>
      </c>
      <c r="T508" s="145">
        <f>S508*H508</f>
        <v>0</v>
      </c>
      <c r="U508" s="30"/>
      <c r="V508" s="30"/>
      <c r="W508" s="30"/>
      <c r="X508" s="30"/>
      <c r="Y508" s="30"/>
      <c r="Z508" s="30"/>
      <c r="AA508" s="30"/>
      <c r="AB508" s="30"/>
      <c r="AC508" s="30"/>
      <c r="AD508" s="30"/>
      <c r="AE508" s="30"/>
      <c r="AR508" s="146" t="s">
        <v>145</v>
      </c>
      <c r="AT508" s="146" t="s">
        <v>140</v>
      </c>
      <c r="AU508" s="146" t="s">
        <v>146</v>
      </c>
      <c r="AY508" s="18" t="s">
        <v>136</v>
      </c>
      <c r="BE508" s="147">
        <f>IF(N508="základní",J508,0)</f>
        <v>0</v>
      </c>
      <c r="BF508" s="147">
        <f>IF(N508="snížená",J508,0)</f>
        <v>0</v>
      </c>
      <c r="BG508" s="147">
        <f>IF(N508="zákl. přenesená",J508,0)</f>
        <v>0</v>
      </c>
      <c r="BH508" s="147">
        <f>IF(N508="sníž. přenesená",J508,0)</f>
        <v>0</v>
      </c>
      <c r="BI508" s="147">
        <f>IF(N508="nulová",J508,0)</f>
        <v>0</v>
      </c>
      <c r="BJ508" s="18" t="s">
        <v>77</v>
      </c>
      <c r="BK508" s="147">
        <f>ROUND(I508*H508,2)</f>
        <v>0</v>
      </c>
      <c r="BL508" s="18" t="s">
        <v>145</v>
      </c>
      <c r="BM508" s="146" t="s">
        <v>1093</v>
      </c>
    </row>
    <row r="509" spans="1:65" s="14" customFormat="1">
      <c r="B509" s="155"/>
      <c r="D509" s="149" t="s">
        <v>148</v>
      </c>
      <c r="E509" s="156" t="s">
        <v>3</v>
      </c>
      <c r="F509" s="157" t="s">
        <v>888</v>
      </c>
      <c r="H509" s="158">
        <v>2.2000000000000002</v>
      </c>
      <c r="L509" s="155"/>
      <c r="M509" s="159"/>
      <c r="N509" s="160"/>
      <c r="O509" s="160"/>
      <c r="P509" s="160"/>
      <c r="Q509" s="160"/>
      <c r="R509" s="160"/>
      <c r="S509" s="160"/>
      <c r="T509" s="161"/>
      <c r="AT509" s="156" t="s">
        <v>148</v>
      </c>
      <c r="AU509" s="156" t="s">
        <v>146</v>
      </c>
      <c r="AV509" s="14" t="s">
        <v>79</v>
      </c>
      <c r="AW509" s="14" t="s">
        <v>31</v>
      </c>
      <c r="AX509" s="14" t="s">
        <v>69</v>
      </c>
      <c r="AY509" s="156" t="s">
        <v>136</v>
      </c>
    </row>
    <row r="510" spans="1:65" s="15" customFormat="1">
      <c r="B510" s="162"/>
      <c r="D510" s="149" t="s">
        <v>148</v>
      </c>
      <c r="E510" s="163" t="s">
        <v>3</v>
      </c>
      <c r="F510" s="164" t="s">
        <v>151</v>
      </c>
      <c r="H510" s="165">
        <v>2.2000000000000002</v>
      </c>
      <c r="L510" s="162"/>
      <c r="M510" s="166"/>
      <c r="N510" s="167"/>
      <c r="O510" s="167"/>
      <c r="P510" s="167"/>
      <c r="Q510" s="167"/>
      <c r="R510" s="167"/>
      <c r="S510" s="167"/>
      <c r="T510" s="168"/>
      <c r="AT510" s="163" t="s">
        <v>148</v>
      </c>
      <c r="AU510" s="163" t="s">
        <v>146</v>
      </c>
      <c r="AV510" s="15" t="s">
        <v>145</v>
      </c>
      <c r="AW510" s="15" t="s">
        <v>31</v>
      </c>
      <c r="AX510" s="15" t="s">
        <v>77</v>
      </c>
      <c r="AY510" s="163" t="s">
        <v>136</v>
      </c>
    </row>
    <row r="511" spans="1:65" s="12" customFormat="1" ht="20.85" customHeight="1">
      <c r="B511" s="123"/>
      <c r="D511" s="124" t="s">
        <v>68</v>
      </c>
      <c r="E511" s="133" t="s">
        <v>694</v>
      </c>
      <c r="F511" s="133" t="s">
        <v>1094</v>
      </c>
      <c r="J511" s="134">
        <f>BK511</f>
        <v>0</v>
      </c>
      <c r="L511" s="123"/>
      <c r="M511" s="127"/>
      <c r="N511" s="128"/>
      <c r="O511" s="128"/>
      <c r="P511" s="129">
        <f>SUM(P512:P521)</f>
        <v>7.9399999999999995</v>
      </c>
      <c r="Q511" s="128"/>
      <c r="R511" s="129">
        <f>SUM(R512:R521)</f>
        <v>0</v>
      </c>
      <c r="S511" s="128"/>
      <c r="T511" s="130">
        <f>SUM(T512:T521)</f>
        <v>1.0916999999999999</v>
      </c>
      <c r="AR511" s="124" t="s">
        <v>77</v>
      </c>
      <c r="AT511" s="131" t="s">
        <v>68</v>
      </c>
      <c r="AU511" s="131" t="s">
        <v>79</v>
      </c>
      <c r="AY511" s="124" t="s">
        <v>136</v>
      </c>
      <c r="BK511" s="132">
        <f>SUM(BK512:BK521)</f>
        <v>0</v>
      </c>
    </row>
    <row r="512" spans="1:65" s="2" customFormat="1" ht="36">
      <c r="A512" s="30"/>
      <c r="B512" s="135"/>
      <c r="C512" s="136" t="s">
        <v>673</v>
      </c>
      <c r="D512" s="136" t="s">
        <v>140</v>
      </c>
      <c r="E512" s="137" t="s">
        <v>1095</v>
      </c>
      <c r="F512" s="138" t="s">
        <v>1096</v>
      </c>
      <c r="G512" s="139" t="s">
        <v>374</v>
      </c>
      <c r="H512" s="140">
        <v>10</v>
      </c>
      <c r="I512" s="141"/>
      <c r="J512" s="141">
        <f>ROUND(I512*H512,2)</f>
        <v>0</v>
      </c>
      <c r="K512" s="138" t="s">
        <v>144</v>
      </c>
      <c r="L512" s="31"/>
      <c r="M512" s="142" t="s">
        <v>3</v>
      </c>
      <c r="N512" s="143" t="s">
        <v>40</v>
      </c>
      <c r="O512" s="144">
        <v>0.5</v>
      </c>
      <c r="P512" s="144">
        <f>O512*H512</f>
        <v>5</v>
      </c>
      <c r="Q512" s="144">
        <v>0</v>
      </c>
      <c r="R512" s="144">
        <f>Q512*H512</f>
        <v>0</v>
      </c>
      <c r="S512" s="144">
        <v>6.5699999999999995E-2</v>
      </c>
      <c r="T512" s="145">
        <f>S512*H512</f>
        <v>0.65699999999999992</v>
      </c>
      <c r="U512" s="30"/>
      <c r="V512" s="30"/>
      <c r="W512" s="30"/>
      <c r="X512" s="30"/>
      <c r="Y512" s="30"/>
      <c r="Z512" s="30"/>
      <c r="AA512" s="30"/>
      <c r="AB512" s="30"/>
      <c r="AC512" s="30"/>
      <c r="AD512" s="30"/>
      <c r="AE512" s="30"/>
      <c r="AR512" s="146" t="s">
        <v>145</v>
      </c>
      <c r="AT512" s="146" t="s">
        <v>140</v>
      </c>
      <c r="AU512" s="146" t="s">
        <v>146</v>
      </c>
      <c r="AY512" s="18" t="s">
        <v>136</v>
      </c>
      <c r="BE512" s="147">
        <f>IF(N512="základní",J512,0)</f>
        <v>0</v>
      </c>
      <c r="BF512" s="147">
        <f>IF(N512="snížená",J512,0)</f>
        <v>0</v>
      </c>
      <c r="BG512" s="147">
        <f>IF(N512="zákl. přenesená",J512,0)</f>
        <v>0</v>
      </c>
      <c r="BH512" s="147">
        <f>IF(N512="sníž. přenesená",J512,0)</f>
        <v>0</v>
      </c>
      <c r="BI512" s="147">
        <f>IF(N512="nulová",J512,0)</f>
        <v>0</v>
      </c>
      <c r="BJ512" s="18" t="s">
        <v>77</v>
      </c>
      <c r="BK512" s="147">
        <f>ROUND(I512*H512,2)</f>
        <v>0</v>
      </c>
      <c r="BL512" s="18" t="s">
        <v>145</v>
      </c>
      <c r="BM512" s="146" t="s">
        <v>1097</v>
      </c>
    </row>
    <row r="513" spans="1:65" s="13" customFormat="1">
      <c r="B513" s="148"/>
      <c r="D513" s="149" t="s">
        <v>148</v>
      </c>
      <c r="E513" s="150" t="s">
        <v>3</v>
      </c>
      <c r="F513" s="151" t="s">
        <v>902</v>
      </c>
      <c r="H513" s="150" t="s">
        <v>3</v>
      </c>
      <c r="L513" s="148"/>
      <c r="M513" s="152"/>
      <c r="N513" s="153"/>
      <c r="O513" s="153"/>
      <c r="P513" s="153"/>
      <c r="Q513" s="153"/>
      <c r="R513" s="153"/>
      <c r="S513" s="153"/>
      <c r="T513" s="154"/>
      <c r="AT513" s="150" t="s">
        <v>148</v>
      </c>
      <c r="AU513" s="150" t="s">
        <v>146</v>
      </c>
      <c r="AV513" s="13" t="s">
        <v>77</v>
      </c>
      <c r="AW513" s="13" t="s">
        <v>31</v>
      </c>
      <c r="AX513" s="13" t="s">
        <v>69</v>
      </c>
      <c r="AY513" s="150" t="s">
        <v>136</v>
      </c>
    </row>
    <row r="514" spans="1:65" s="14" customFormat="1">
      <c r="B514" s="155"/>
      <c r="D514" s="149" t="s">
        <v>148</v>
      </c>
      <c r="E514" s="156" t="s">
        <v>3</v>
      </c>
      <c r="F514" s="157" t="s">
        <v>994</v>
      </c>
      <c r="H514" s="158">
        <v>6</v>
      </c>
      <c r="L514" s="155"/>
      <c r="M514" s="159"/>
      <c r="N514" s="160"/>
      <c r="O514" s="160"/>
      <c r="P514" s="160"/>
      <c r="Q514" s="160"/>
      <c r="R514" s="160"/>
      <c r="S514" s="160"/>
      <c r="T514" s="161"/>
      <c r="AT514" s="156" t="s">
        <v>148</v>
      </c>
      <c r="AU514" s="156" t="s">
        <v>146</v>
      </c>
      <c r="AV514" s="14" t="s">
        <v>79</v>
      </c>
      <c r="AW514" s="14" t="s">
        <v>31</v>
      </c>
      <c r="AX514" s="14" t="s">
        <v>69</v>
      </c>
      <c r="AY514" s="156" t="s">
        <v>136</v>
      </c>
    </row>
    <row r="515" spans="1:65" s="14" customFormat="1">
      <c r="B515" s="155"/>
      <c r="D515" s="149" t="s">
        <v>148</v>
      </c>
      <c r="E515" s="156" t="s">
        <v>3</v>
      </c>
      <c r="F515" s="157" t="s">
        <v>995</v>
      </c>
      <c r="H515" s="158">
        <v>4</v>
      </c>
      <c r="L515" s="155"/>
      <c r="M515" s="159"/>
      <c r="N515" s="160"/>
      <c r="O515" s="160"/>
      <c r="P515" s="160"/>
      <c r="Q515" s="160"/>
      <c r="R515" s="160"/>
      <c r="S515" s="160"/>
      <c r="T515" s="161"/>
      <c r="AT515" s="156" t="s">
        <v>148</v>
      </c>
      <c r="AU515" s="156" t="s">
        <v>146</v>
      </c>
      <c r="AV515" s="14" t="s">
        <v>79</v>
      </c>
      <c r="AW515" s="14" t="s">
        <v>31</v>
      </c>
      <c r="AX515" s="14" t="s">
        <v>69</v>
      </c>
      <c r="AY515" s="156" t="s">
        <v>136</v>
      </c>
    </row>
    <row r="516" spans="1:65" s="15" customFormat="1">
      <c r="B516" s="162"/>
      <c r="D516" s="149" t="s">
        <v>148</v>
      </c>
      <c r="E516" s="163" t="s">
        <v>3</v>
      </c>
      <c r="F516" s="164" t="s">
        <v>151</v>
      </c>
      <c r="H516" s="165">
        <v>10</v>
      </c>
      <c r="L516" s="162"/>
      <c r="M516" s="166"/>
      <c r="N516" s="167"/>
      <c r="O516" s="167"/>
      <c r="P516" s="167"/>
      <c r="Q516" s="167"/>
      <c r="R516" s="167"/>
      <c r="S516" s="167"/>
      <c r="T516" s="168"/>
      <c r="AT516" s="163" t="s">
        <v>148</v>
      </c>
      <c r="AU516" s="163" t="s">
        <v>146</v>
      </c>
      <c r="AV516" s="15" t="s">
        <v>145</v>
      </c>
      <c r="AW516" s="15" t="s">
        <v>31</v>
      </c>
      <c r="AX516" s="15" t="s">
        <v>77</v>
      </c>
      <c r="AY516" s="163" t="s">
        <v>136</v>
      </c>
    </row>
    <row r="517" spans="1:65" s="2" customFormat="1" ht="24.2" customHeight="1">
      <c r="A517" s="30"/>
      <c r="B517" s="135"/>
      <c r="C517" s="136" t="s">
        <v>676</v>
      </c>
      <c r="D517" s="136" t="s">
        <v>140</v>
      </c>
      <c r="E517" s="137" t="s">
        <v>1098</v>
      </c>
      <c r="F517" s="138" t="s">
        <v>1099</v>
      </c>
      <c r="G517" s="139" t="s">
        <v>159</v>
      </c>
      <c r="H517" s="140">
        <v>15</v>
      </c>
      <c r="I517" s="141"/>
      <c r="J517" s="141">
        <f>ROUND(I517*H517,2)</f>
        <v>0</v>
      </c>
      <c r="K517" s="138" t="s">
        <v>144</v>
      </c>
      <c r="L517" s="31"/>
      <c r="M517" s="142" t="s">
        <v>3</v>
      </c>
      <c r="N517" s="143" t="s">
        <v>40</v>
      </c>
      <c r="O517" s="144">
        <v>0.19600000000000001</v>
      </c>
      <c r="P517" s="144">
        <f>O517*H517</f>
        <v>2.94</v>
      </c>
      <c r="Q517" s="144">
        <v>0</v>
      </c>
      <c r="R517" s="144">
        <f>Q517*H517</f>
        <v>0</v>
      </c>
      <c r="S517" s="144">
        <v>1.98E-3</v>
      </c>
      <c r="T517" s="145">
        <f>S517*H517</f>
        <v>2.9700000000000001E-2</v>
      </c>
      <c r="U517" s="30"/>
      <c r="V517" s="30"/>
      <c r="W517" s="30"/>
      <c r="X517" s="30"/>
      <c r="Y517" s="30"/>
      <c r="Z517" s="30"/>
      <c r="AA517" s="30"/>
      <c r="AB517" s="30"/>
      <c r="AC517" s="30"/>
      <c r="AD517" s="30"/>
      <c r="AE517" s="30"/>
      <c r="AR517" s="146" t="s">
        <v>145</v>
      </c>
      <c r="AT517" s="146" t="s">
        <v>140</v>
      </c>
      <c r="AU517" s="146" t="s">
        <v>146</v>
      </c>
      <c r="AY517" s="18" t="s">
        <v>136</v>
      </c>
      <c r="BE517" s="147">
        <f>IF(N517="základní",J517,0)</f>
        <v>0</v>
      </c>
      <c r="BF517" s="147">
        <f>IF(N517="snížená",J517,0)</f>
        <v>0</v>
      </c>
      <c r="BG517" s="147">
        <f>IF(N517="zákl. přenesená",J517,0)</f>
        <v>0</v>
      </c>
      <c r="BH517" s="147">
        <f>IF(N517="sníž. přenesená",J517,0)</f>
        <v>0</v>
      </c>
      <c r="BI517" s="147">
        <f>IF(N517="nulová",J517,0)</f>
        <v>0</v>
      </c>
      <c r="BJ517" s="18" t="s">
        <v>77</v>
      </c>
      <c r="BK517" s="147">
        <f>ROUND(I517*H517,2)</f>
        <v>0</v>
      </c>
      <c r="BL517" s="18" t="s">
        <v>145</v>
      </c>
      <c r="BM517" s="146" t="s">
        <v>1100</v>
      </c>
    </row>
    <row r="518" spans="1:65" s="14" customFormat="1">
      <c r="B518" s="155"/>
      <c r="D518" s="149" t="s">
        <v>148</v>
      </c>
      <c r="E518" s="156" t="s">
        <v>3</v>
      </c>
      <c r="F518" s="157" t="s">
        <v>1016</v>
      </c>
      <c r="H518" s="158">
        <v>15</v>
      </c>
      <c r="L518" s="155"/>
      <c r="M518" s="159"/>
      <c r="N518" s="160"/>
      <c r="O518" s="160"/>
      <c r="P518" s="160"/>
      <c r="Q518" s="160"/>
      <c r="R518" s="160"/>
      <c r="S518" s="160"/>
      <c r="T518" s="161"/>
      <c r="AT518" s="156" t="s">
        <v>148</v>
      </c>
      <c r="AU518" s="156" t="s">
        <v>146</v>
      </c>
      <c r="AV518" s="14" t="s">
        <v>79</v>
      </c>
      <c r="AW518" s="14" t="s">
        <v>31</v>
      </c>
      <c r="AX518" s="14" t="s">
        <v>69</v>
      </c>
      <c r="AY518" s="156" t="s">
        <v>136</v>
      </c>
    </row>
    <row r="519" spans="1:65" s="15" customFormat="1">
      <c r="B519" s="162"/>
      <c r="D519" s="149" t="s">
        <v>148</v>
      </c>
      <c r="E519" s="163" t="s">
        <v>3</v>
      </c>
      <c r="F519" s="164" t="s">
        <v>151</v>
      </c>
      <c r="H519" s="165">
        <v>15</v>
      </c>
      <c r="L519" s="162"/>
      <c r="M519" s="166"/>
      <c r="N519" s="167"/>
      <c r="O519" s="167"/>
      <c r="P519" s="167"/>
      <c r="Q519" s="167"/>
      <c r="R519" s="167"/>
      <c r="S519" s="167"/>
      <c r="T519" s="168"/>
      <c r="AT519" s="163" t="s">
        <v>148</v>
      </c>
      <c r="AU519" s="163" t="s">
        <v>146</v>
      </c>
      <c r="AV519" s="15" t="s">
        <v>145</v>
      </c>
      <c r="AW519" s="15" t="s">
        <v>31</v>
      </c>
      <c r="AX519" s="15" t="s">
        <v>77</v>
      </c>
      <c r="AY519" s="163" t="s">
        <v>136</v>
      </c>
    </row>
    <row r="520" spans="1:65" s="2" customFormat="1" ht="24.2" customHeight="1">
      <c r="A520" s="30"/>
      <c r="B520" s="135"/>
      <c r="C520" s="136" t="s">
        <v>680</v>
      </c>
      <c r="D520" s="136" t="s">
        <v>140</v>
      </c>
      <c r="E520" s="137" t="s">
        <v>1101</v>
      </c>
      <c r="F520" s="138" t="s">
        <v>1102</v>
      </c>
      <c r="G520" s="139" t="s">
        <v>528</v>
      </c>
      <c r="H520" s="140">
        <v>4</v>
      </c>
      <c r="I520" s="141"/>
      <c r="J520" s="141">
        <f>ROUND(I520*H520,2)</f>
        <v>0</v>
      </c>
      <c r="K520" s="138" t="s">
        <v>3</v>
      </c>
      <c r="L520" s="31"/>
      <c r="M520" s="142" t="s">
        <v>3</v>
      </c>
      <c r="N520" s="143" t="s">
        <v>40</v>
      </c>
      <c r="O520" s="144">
        <v>0</v>
      </c>
      <c r="P520" s="144">
        <f>O520*H520</f>
        <v>0</v>
      </c>
      <c r="Q520" s="144">
        <v>0</v>
      </c>
      <c r="R520" s="144">
        <f>Q520*H520</f>
        <v>0</v>
      </c>
      <c r="S520" s="144">
        <v>0.10125000000000001</v>
      </c>
      <c r="T520" s="145">
        <f>S520*H520</f>
        <v>0.40500000000000003</v>
      </c>
      <c r="U520" s="30"/>
      <c r="V520" s="30"/>
      <c r="W520" s="30"/>
      <c r="X520" s="30"/>
      <c r="Y520" s="30"/>
      <c r="Z520" s="30"/>
      <c r="AA520" s="30"/>
      <c r="AB520" s="30"/>
      <c r="AC520" s="30"/>
      <c r="AD520" s="30"/>
      <c r="AE520" s="30"/>
      <c r="AR520" s="146" t="s">
        <v>145</v>
      </c>
      <c r="AT520" s="146" t="s">
        <v>140</v>
      </c>
      <c r="AU520" s="146" t="s">
        <v>146</v>
      </c>
      <c r="AY520" s="18" t="s">
        <v>136</v>
      </c>
      <c r="BE520" s="147">
        <f>IF(N520="základní",J520,0)</f>
        <v>0</v>
      </c>
      <c r="BF520" s="147">
        <f>IF(N520="snížená",J520,0)</f>
        <v>0</v>
      </c>
      <c r="BG520" s="147">
        <f>IF(N520="zákl. přenesená",J520,0)</f>
        <v>0</v>
      </c>
      <c r="BH520" s="147">
        <f>IF(N520="sníž. přenesená",J520,0)</f>
        <v>0</v>
      </c>
      <c r="BI520" s="147">
        <f>IF(N520="nulová",J520,0)</f>
        <v>0</v>
      </c>
      <c r="BJ520" s="18" t="s">
        <v>77</v>
      </c>
      <c r="BK520" s="147">
        <f>ROUND(I520*H520,2)</f>
        <v>0</v>
      </c>
      <c r="BL520" s="18" t="s">
        <v>145</v>
      </c>
      <c r="BM520" s="146" t="s">
        <v>1103</v>
      </c>
    </row>
    <row r="521" spans="1:65" s="14" customFormat="1">
      <c r="B521" s="155"/>
      <c r="D521" s="149" t="s">
        <v>148</v>
      </c>
      <c r="E521" s="156" t="s">
        <v>3</v>
      </c>
      <c r="F521" s="157" t="s">
        <v>1104</v>
      </c>
      <c r="H521" s="158">
        <v>4</v>
      </c>
      <c r="L521" s="155"/>
      <c r="M521" s="159"/>
      <c r="N521" s="160"/>
      <c r="O521" s="160"/>
      <c r="P521" s="160"/>
      <c r="Q521" s="160"/>
      <c r="R521" s="160"/>
      <c r="S521" s="160"/>
      <c r="T521" s="161"/>
      <c r="AT521" s="156" t="s">
        <v>148</v>
      </c>
      <c r="AU521" s="156" t="s">
        <v>146</v>
      </c>
      <c r="AV521" s="14" t="s">
        <v>79</v>
      </c>
      <c r="AW521" s="14" t="s">
        <v>31</v>
      </c>
      <c r="AX521" s="14" t="s">
        <v>77</v>
      </c>
      <c r="AY521" s="156" t="s">
        <v>136</v>
      </c>
    </row>
    <row r="522" spans="1:65" s="12" customFormat="1" ht="20.85" customHeight="1">
      <c r="B522" s="123"/>
      <c r="D522" s="124" t="s">
        <v>68</v>
      </c>
      <c r="E522" s="133" t="s">
        <v>699</v>
      </c>
      <c r="F522" s="133" t="s">
        <v>1105</v>
      </c>
      <c r="J522" s="134">
        <f>BK522</f>
        <v>0</v>
      </c>
      <c r="L522" s="123"/>
      <c r="M522" s="127"/>
      <c r="N522" s="128"/>
      <c r="O522" s="128"/>
      <c r="P522" s="129">
        <f>SUM(P523:P529)</f>
        <v>0.88824999999999998</v>
      </c>
      <c r="Q522" s="128"/>
      <c r="R522" s="129">
        <f>SUM(R523:R529)</f>
        <v>0</v>
      </c>
      <c r="S522" s="128"/>
      <c r="T522" s="130">
        <f>SUM(T523:T529)</f>
        <v>0</v>
      </c>
      <c r="AR522" s="124" t="s">
        <v>77</v>
      </c>
      <c r="AT522" s="131" t="s">
        <v>68</v>
      </c>
      <c r="AU522" s="131" t="s">
        <v>79</v>
      </c>
      <c r="AY522" s="124" t="s">
        <v>136</v>
      </c>
      <c r="BK522" s="132">
        <f>SUM(BK523:BK529)</f>
        <v>0</v>
      </c>
    </row>
    <row r="523" spans="1:65" s="2" customFormat="1" ht="76.349999999999994" customHeight="1">
      <c r="A523" s="30"/>
      <c r="B523" s="135"/>
      <c r="C523" s="136" t="s">
        <v>685</v>
      </c>
      <c r="D523" s="136" t="s">
        <v>140</v>
      </c>
      <c r="E523" s="137" t="s">
        <v>1106</v>
      </c>
      <c r="F523" s="138" t="s">
        <v>1107</v>
      </c>
      <c r="G523" s="139" t="s">
        <v>159</v>
      </c>
      <c r="H523" s="140">
        <v>2.2000000000000002</v>
      </c>
      <c r="I523" s="141"/>
      <c r="J523" s="141">
        <f>ROUND(I523*H523,2)</f>
        <v>0</v>
      </c>
      <c r="K523" s="138" t="s">
        <v>144</v>
      </c>
      <c r="L523" s="31"/>
      <c r="M523" s="142" t="s">
        <v>3</v>
      </c>
      <c r="N523" s="143" t="s">
        <v>40</v>
      </c>
      <c r="O523" s="144">
        <v>0.157</v>
      </c>
      <c r="P523" s="144">
        <f>O523*H523</f>
        <v>0.34540000000000004</v>
      </c>
      <c r="Q523" s="144">
        <v>0</v>
      </c>
      <c r="R523" s="144">
        <f>Q523*H523</f>
        <v>0</v>
      </c>
      <c r="S523" s="144">
        <v>0</v>
      </c>
      <c r="T523" s="145">
        <f>S523*H523</f>
        <v>0</v>
      </c>
      <c r="U523" s="30"/>
      <c r="V523" s="30"/>
      <c r="W523" s="30"/>
      <c r="X523" s="30"/>
      <c r="Y523" s="30"/>
      <c r="Z523" s="30"/>
      <c r="AA523" s="30"/>
      <c r="AB523" s="30"/>
      <c r="AC523" s="30"/>
      <c r="AD523" s="30"/>
      <c r="AE523" s="30"/>
      <c r="AR523" s="146" t="s">
        <v>145</v>
      </c>
      <c r="AT523" s="146" t="s">
        <v>140</v>
      </c>
      <c r="AU523" s="146" t="s">
        <v>146</v>
      </c>
      <c r="AY523" s="18" t="s">
        <v>136</v>
      </c>
      <c r="BE523" s="147">
        <f>IF(N523="základní",J523,0)</f>
        <v>0</v>
      </c>
      <c r="BF523" s="147">
        <f>IF(N523="snížená",J523,0)</f>
        <v>0</v>
      </c>
      <c r="BG523" s="147">
        <f>IF(N523="zákl. přenesená",J523,0)</f>
        <v>0</v>
      </c>
      <c r="BH523" s="147">
        <f>IF(N523="sníž. přenesená",J523,0)</f>
        <v>0</v>
      </c>
      <c r="BI523" s="147">
        <f>IF(N523="nulová",J523,0)</f>
        <v>0</v>
      </c>
      <c r="BJ523" s="18" t="s">
        <v>77</v>
      </c>
      <c r="BK523" s="147">
        <f>ROUND(I523*H523,2)</f>
        <v>0</v>
      </c>
      <c r="BL523" s="18" t="s">
        <v>145</v>
      </c>
      <c r="BM523" s="146" t="s">
        <v>1108</v>
      </c>
    </row>
    <row r="524" spans="1:65" s="14" customFormat="1">
      <c r="B524" s="155"/>
      <c r="D524" s="149" t="s">
        <v>148</v>
      </c>
      <c r="E524" s="156" t="s">
        <v>3</v>
      </c>
      <c r="F524" s="157" t="s">
        <v>888</v>
      </c>
      <c r="H524" s="158">
        <v>2.2000000000000002</v>
      </c>
      <c r="L524" s="155"/>
      <c r="M524" s="159"/>
      <c r="N524" s="160"/>
      <c r="O524" s="160"/>
      <c r="P524" s="160"/>
      <c r="Q524" s="160"/>
      <c r="R524" s="160"/>
      <c r="S524" s="160"/>
      <c r="T524" s="161"/>
      <c r="AT524" s="156" t="s">
        <v>148</v>
      </c>
      <c r="AU524" s="156" t="s">
        <v>146</v>
      </c>
      <c r="AV524" s="14" t="s">
        <v>79</v>
      </c>
      <c r="AW524" s="14" t="s">
        <v>31</v>
      </c>
      <c r="AX524" s="14" t="s">
        <v>69</v>
      </c>
      <c r="AY524" s="156" t="s">
        <v>136</v>
      </c>
    </row>
    <row r="525" spans="1:65" s="15" customFormat="1">
      <c r="B525" s="162"/>
      <c r="D525" s="149" t="s">
        <v>148</v>
      </c>
      <c r="E525" s="163" t="s">
        <v>3</v>
      </c>
      <c r="F525" s="164" t="s">
        <v>151</v>
      </c>
      <c r="H525" s="165">
        <v>2.2000000000000002</v>
      </c>
      <c r="L525" s="162"/>
      <c r="M525" s="166"/>
      <c r="N525" s="167"/>
      <c r="O525" s="167"/>
      <c r="P525" s="167"/>
      <c r="Q525" s="167"/>
      <c r="R525" s="167"/>
      <c r="S525" s="167"/>
      <c r="T525" s="168"/>
      <c r="AT525" s="163" t="s">
        <v>148</v>
      </c>
      <c r="AU525" s="163" t="s">
        <v>146</v>
      </c>
      <c r="AV525" s="15" t="s">
        <v>145</v>
      </c>
      <c r="AW525" s="15" t="s">
        <v>31</v>
      </c>
      <c r="AX525" s="15" t="s">
        <v>77</v>
      </c>
      <c r="AY525" s="163" t="s">
        <v>136</v>
      </c>
    </row>
    <row r="526" spans="1:65" s="2" customFormat="1" ht="76.349999999999994" customHeight="1">
      <c r="A526" s="30"/>
      <c r="B526" s="135"/>
      <c r="C526" s="136" t="s">
        <v>689</v>
      </c>
      <c r="D526" s="136" t="s">
        <v>140</v>
      </c>
      <c r="E526" s="137" t="s">
        <v>1109</v>
      </c>
      <c r="F526" s="138" t="s">
        <v>1110</v>
      </c>
      <c r="G526" s="139" t="s">
        <v>175</v>
      </c>
      <c r="H526" s="140">
        <v>1.65</v>
      </c>
      <c r="I526" s="141"/>
      <c r="J526" s="141">
        <f>ROUND(I526*H526,2)</f>
        <v>0</v>
      </c>
      <c r="K526" s="138" t="s">
        <v>144</v>
      </c>
      <c r="L526" s="31"/>
      <c r="M526" s="142" t="s">
        <v>3</v>
      </c>
      <c r="N526" s="143" t="s">
        <v>40</v>
      </c>
      <c r="O526" s="144">
        <v>0.32900000000000001</v>
      </c>
      <c r="P526" s="144">
        <f>O526*H526</f>
        <v>0.54284999999999994</v>
      </c>
      <c r="Q526" s="144">
        <v>0</v>
      </c>
      <c r="R526" s="144">
        <f>Q526*H526</f>
        <v>0</v>
      </c>
      <c r="S526" s="144">
        <v>0</v>
      </c>
      <c r="T526" s="145">
        <f>S526*H526</f>
        <v>0</v>
      </c>
      <c r="U526" s="30"/>
      <c r="V526" s="30"/>
      <c r="W526" s="30"/>
      <c r="X526" s="30"/>
      <c r="Y526" s="30"/>
      <c r="Z526" s="30"/>
      <c r="AA526" s="30"/>
      <c r="AB526" s="30"/>
      <c r="AC526" s="30"/>
      <c r="AD526" s="30"/>
      <c r="AE526" s="30"/>
      <c r="AR526" s="146" t="s">
        <v>145</v>
      </c>
      <c r="AT526" s="146" t="s">
        <v>140</v>
      </c>
      <c r="AU526" s="146" t="s">
        <v>146</v>
      </c>
      <c r="AY526" s="18" t="s">
        <v>136</v>
      </c>
      <c r="BE526" s="147">
        <f>IF(N526="základní",J526,0)</f>
        <v>0</v>
      </c>
      <c r="BF526" s="147">
        <f>IF(N526="snížená",J526,0)</f>
        <v>0</v>
      </c>
      <c r="BG526" s="147">
        <f>IF(N526="zákl. přenesená",J526,0)</f>
        <v>0</v>
      </c>
      <c r="BH526" s="147">
        <f>IF(N526="sníž. přenesená",J526,0)</f>
        <v>0</v>
      </c>
      <c r="BI526" s="147">
        <f>IF(N526="nulová",J526,0)</f>
        <v>0</v>
      </c>
      <c r="BJ526" s="18" t="s">
        <v>77</v>
      </c>
      <c r="BK526" s="147">
        <f>ROUND(I526*H526,2)</f>
        <v>0</v>
      </c>
      <c r="BL526" s="18" t="s">
        <v>145</v>
      </c>
      <c r="BM526" s="146" t="s">
        <v>1111</v>
      </c>
    </row>
    <row r="527" spans="1:65" s="13" customFormat="1">
      <c r="B527" s="148"/>
      <c r="D527" s="149" t="s">
        <v>148</v>
      </c>
      <c r="E527" s="150" t="s">
        <v>3</v>
      </c>
      <c r="F527" s="151" t="s">
        <v>876</v>
      </c>
      <c r="H527" s="150" t="s">
        <v>3</v>
      </c>
      <c r="L527" s="148"/>
      <c r="M527" s="152"/>
      <c r="N527" s="153"/>
      <c r="O527" s="153"/>
      <c r="P527" s="153"/>
      <c r="Q527" s="153"/>
      <c r="R527" s="153"/>
      <c r="S527" s="153"/>
      <c r="T527" s="154"/>
      <c r="AT527" s="150" t="s">
        <v>148</v>
      </c>
      <c r="AU527" s="150" t="s">
        <v>146</v>
      </c>
      <c r="AV527" s="13" t="s">
        <v>77</v>
      </c>
      <c r="AW527" s="13" t="s">
        <v>31</v>
      </c>
      <c r="AX527" s="13" t="s">
        <v>69</v>
      </c>
      <c r="AY527" s="150" t="s">
        <v>136</v>
      </c>
    </row>
    <row r="528" spans="1:65" s="14" customFormat="1">
      <c r="B528" s="155"/>
      <c r="D528" s="149" t="s">
        <v>148</v>
      </c>
      <c r="E528" s="156" t="s">
        <v>3</v>
      </c>
      <c r="F528" s="157" t="s">
        <v>877</v>
      </c>
      <c r="H528" s="158">
        <v>1.65</v>
      </c>
      <c r="L528" s="155"/>
      <c r="M528" s="159"/>
      <c r="N528" s="160"/>
      <c r="O528" s="160"/>
      <c r="P528" s="160"/>
      <c r="Q528" s="160"/>
      <c r="R528" s="160"/>
      <c r="S528" s="160"/>
      <c r="T528" s="161"/>
      <c r="AT528" s="156" t="s">
        <v>148</v>
      </c>
      <c r="AU528" s="156" t="s">
        <v>146</v>
      </c>
      <c r="AV528" s="14" t="s">
        <v>79</v>
      </c>
      <c r="AW528" s="14" t="s">
        <v>31</v>
      </c>
      <c r="AX528" s="14" t="s">
        <v>69</v>
      </c>
      <c r="AY528" s="156" t="s">
        <v>136</v>
      </c>
    </row>
    <row r="529" spans="1:65" s="15" customFormat="1">
      <c r="B529" s="162"/>
      <c r="D529" s="149" t="s">
        <v>148</v>
      </c>
      <c r="E529" s="163" t="s">
        <v>3</v>
      </c>
      <c r="F529" s="164" t="s">
        <v>151</v>
      </c>
      <c r="H529" s="165">
        <v>1.65</v>
      </c>
      <c r="L529" s="162"/>
      <c r="M529" s="166"/>
      <c r="N529" s="167"/>
      <c r="O529" s="167"/>
      <c r="P529" s="167"/>
      <c r="Q529" s="167"/>
      <c r="R529" s="167"/>
      <c r="S529" s="167"/>
      <c r="T529" s="168"/>
      <c r="AT529" s="163" t="s">
        <v>148</v>
      </c>
      <c r="AU529" s="163" t="s">
        <v>146</v>
      </c>
      <c r="AV529" s="15" t="s">
        <v>145</v>
      </c>
      <c r="AW529" s="15" t="s">
        <v>31</v>
      </c>
      <c r="AX529" s="15" t="s">
        <v>77</v>
      </c>
      <c r="AY529" s="163" t="s">
        <v>136</v>
      </c>
    </row>
    <row r="530" spans="1:65" s="12" customFormat="1" ht="22.9" customHeight="1">
      <c r="B530" s="123"/>
      <c r="D530" s="124" t="s">
        <v>68</v>
      </c>
      <c r="E530" s="133" t="s">
        <v>707</v>
      </c>
      <c r="F530" s="133" t="s">
        <v>727</v>
      </c>
      <c r="J530" s="134">
        <f>BK530</f>
        <v>0</v>
      </c>
      <c r="L530" s="123"/>
      <c r="M530" s="127"/>
      <c r="N530" s="128"/>
      <c r="O530" s="128"/>
      <c r="P530" s="129">
        <f>SUM(P531:P549)</f>
        <v>19.540645000000001</v>
      </c>
      <c r="Q530" s="128"/>
      <c r="R530" s="129">
        <f>SUM(R531:R549)</f>
        <v>0</v>
      </c>
      <c r="S530" s="128"/>
      <c r="T530" s="130">
        <f>SUM(T531:T549)</f>
        <v>0</v>
      </c>
      <c r="AR530" s="124" t="s">
        <v>77</v>
      </c>
      <c r="AT530" s="131" t="s">
        <v>68</v>
      </c>
      <c r="AU530" s="131" t="s">
        <v>77</v>
      </c>
      <c r="AY530" s="124" t="s">
        <v>136</v>
      </c>
      <c r="BK530" s="132">
        <f>SUM(BK531:BK549)</f>
        <v>0</v>
      </c>
    </row>
    <row r="531" spans="1:65" s="2" customFormat="1" ht="24.2" customHeight="1">
      <c r="A531" s="30"/>
      <c r="B531" s="135"/>
      <c r="C531" s="136" t="s">
        <v>694</v>
      </c>
      <c r="D531" s="136" t="s">
        <v>140</v>
      </c>
      <c r="E531" s="137" t="s">
        <v>729</v>
      </c>
      <c r="F531" s="138" t="s">
        <v>730</v>
      </c>
      <c r="G531" s="139" t="s">
        <v>300</v>
      </c>
      <c r="H531" s="140">
        <v>8.125</v>
      </c>
      <c r="I531" s="141"/>
      <c r="J531" s="141">
        <f>ROUND(I531*H531,2)</f>
        <v>0</v>
      </c>
      <c r="K531" s="138" t="s">
        <v>144</v>
      </c>
      <c r="L531" s="31"/>
      <c r="M531" s="142" t="s">
        <v>3</v>
      </c>
      <c r="N531" s="143" t="s">
        <v>40</v>
      </c>
      <c r="O531" s="144">
        <v>0.125</v>
      </c>
      <c r="P531" s="144">
        <f>O531*H531</f>
        <v>1.015625</v>
      </c>
      <c r="Q531" s="144">
        <v>0</v>
      </c>
      <c r="R531" s="144">
        <f>Q531*H531</f>
        <v>0</v>
      </c>
      <c r="S531" s="144">
        <v>0</v>
      </c>
      <c r="T531" s="145">
        <f>S531*H531</f>
        <v>0</v>
      </c>
      <c r="U531" s="30"/>
      <c r="V531" s="30"/>
      <c r="W531" s="30"/>
      <c r="X531" s="30"/>
      <c r="Y531" s="30"/>
      <c r="Z531" s="30"/>
      <c r="AA531" s="30"/>
      <c r="AB531" s="30"/>
      <c r="AC531" s="30"/>
      <c r="AD531" s="30"/>
      <c r="AE531" s="30"/>
      <c r="AR531" s="146" t="s">
        <v>145</v>
      </c>
      <c r="AT531" s="146" t="s">
        <v>140</v>
      </c>
      <c r="AU531" s="146" t="s">
        <v>79</v>
      </c>
      <c r="AY531" s="18" t="s">
        <v>136</v>
      </c>
      <c r="BE531" s="147">
        <f>IF(N531="základní",J531,0)</f>
        <v>0</v>
      </c>
      <c r="BF531" s="147">
        <f>IF(N531="snížená",J531,0)</f>
        <v>0</v>
      </c>
      <c r="BG531" s="147">
        <f>IF(N531="zákl. přenesená",J531,0)</f>
        <v>0</v>
      </c>
      <c r="BH531" s="147">
        <f>IF(N531="sníž. přenesená",J531,0)</f>
        <v>0</v>
      </c>
      <c r="BI531" s="147">
        <f>IF(N531="nulová",J531,0)</f>
        <v>0</v>
      </c>
      <c r="BJ531" s="18" t="s">
        <v>77</v>
      </c>
      <c r="BK531" s="147">
        <f>ROUND(I531*H531,2)</f>
        <v>0</v>
      </c>
      <c r="BL531" s="18" t="s">
        <v>145</v>
      </c>
      <c r="BM531" s="146" t="s">
        <v>731</v>
      </c>
    </row>
    <row r="532" spans="1:65" s="14" customFormat="1">
      <c r="B532" s="155"/>
      <c r="D532" s="149" t="s">
        <v>148</v>
      </c>
      <c r="E532" s="156" t="s">
        <v>3</v>
      </c>
      <c r="F532" s="157" t="s">
        <v>1112</v>
      </c>
      <c r="H532" s="158">
        <v>9.0630000000000006</v>
      </c>
      <c r="L532" s="155"/>
      <c r="M532" s="159"/>
      <c r="N532" s="160"/>
      <c r="O532" s="160"/>
      <c r="P532" s="160"/>
      <c r="Q532" s="160"/>
      <c r="R532" s="160"/>
      <c r="S532" s="160"/>
      <c r="T532" s="161"/>
      <c r="AT532" s="156" t="s">
        <v>148</v>
      </c>
      <c r="AU532" s="156" t="s">
        <v>79</v>
      </c>
      <c r="AV532" s="14" t="s">
        <v>79</v>
      </c>
      <c r="AW532" s="14" t="s">
        <v>31</v>
      </c>
      <c r="AX532" s="14" t="s">
        <v>69</v>
      </c>
      <c r="AY532" s="156" t="s">
        <v>136</v>
      </c>
    </row>
    <row r="533" spans="1:65" s="14" customFormat="1">
      <c r="B533" s="155"/>
      <c r="D533" s="149" t="s">
        <v>148</v>
      </c>
      <c r="E533" s="156" t="s">
        <v>3</v>
      </c>
      <c r="F533" s="157" t="s">
        <v>1113</v>
      </c>
      <c r="H533" s="158">
        <v>-0.45100000000000001</v>
      </c>
      <c r="L533" s="155"/>
      <c r="M533" s="159"/>
      <c r="N533" s="160"/>
      <c r="O533" s="160"/>
      <c r="P533" s="160"/>
      <c r="Q533" s="160"/>
      <c r="R533" s="160"/>
      <c r="S533" s="160"/>
      <c r="T533" s="161"/>
      <c r="AT533" s="156" t="s">
        <v>148</v>
      </c>
      <c r="AU533" s="156" t="s">
        <v>79</v>
      </c>
      <c r="AV533" s="14" t="s">
        <v>79</v>
      </c>
      <c r="AW533" s="14" t="s">
        <v>31</v>
      </c>
      <c r="AX533" s="14" t="s">
        <v>69</v>
      </c>
      <c r="AY533" s="156" t="s">
        <v>136</v>
      </c>
    </row>
    <row r="534" spans="1:65" s="14" customFormat="1">
      <c r="B534" s="155"/>
      <c r="D534" s="149" t="s">
        <v>148</v>
      </c>
      <c r="E534" s="156" t="s">
        <v>3</v>
      </c>
      <c r="F534" s="157" t="s">
        <v>1114</v>
      </c>
      <c r="H534" s="158">
        <v>-0.48699999999999999</v>
      </c>
      <c r="L534" s="155"/>
      <c r="M534" s="159"/>
      <c r="N534" s="160"/>
      <c r="O534" s="160"/>
      <c r="P534" s="160"/>
      <c r="Q534" s="160"/>
      <c r="R534" s="160"/>
      <c r="S534" s="160"/>
      <c r="T534" s="161"/>
      <c r="AT534" s="156" t="s">
        <v>148</v>
      </c>
      <c r="AU534" s="156" t="s">
        <v>79</v>
      </c>
      <c r="AV534" s="14" t="s">
        <v>79</v>
      </c>
      <c r="AW534" s="14" t="s">
        <v>31</v>
      </c>
      <c r="AX534" s="14" t="s">
        <v>69</v>
      </c>
      <c r="AY534" s="156" t="s">
        <v>136</v>
      </c>
    </row>
    <row r="535" spans="1:65" s="15" customFormat="1">
      <c r="B535" s="162"/>
      <c r="D535" s="149" t="s">
        <v>148</v>
      </c>
      <c r="E535" s="163" t="s">
        <v>3</v>
      </c>
      <c r="F535" s="164" t="s">
        <v>151</v>
      </c>
      <c r="H535" s="165">
        <v>8.125</v>
      </c>
      <c r="L535" s="162"/>
      <c r="M535" s="166"/>
      <c r="N535" s="167"/>
      <c r="O535" s="167"/>
      <c r="P535" s="167"/>
      <c r="Q535" s="167"/>
      <c r="R535" s="167"/>
      <c r="S535" s="167"/>
      <c r="T535" s="168"/>
      <c r="AT535" s="163" t="s">
        <v>148</v>
      </c>
      <c r="AU535" s="163" t="s">
        <v>79</v>
      </c>
      <c r="AV535" s="15" t="s">
        <v>145</v>
      </c>
      <c r="AW535" s="15" t="s">
        <v>31</v>
      </c>
      <c r="AX535" s="15" t="s">
        <v>77</v>
      </c>
      <c r="AY535" s="163" t="s">
        <v>136</v>
      </c>
    </row>
    <row r="536" spans="1:65" s="2" customFormat="1" ht="37.9" customHeight="1">
      <c r="A536" s="30"/>
      <c r="B536" s="135"/>
      <c r="C536" s="136" t="s">
        <v>699</v>
      </c>
      <c r="D536" s="136" t="s">
        <v>140</v>
      </c>
      <c r="E536" s="137" t="s">
        <v>733</v>
      </c>
      <c r="F536" s="138" t="s">
        <v>734</v>
      </c>
      <c r="G536" s="139" t="s">
        <v>300</v>
      </c>
      <c r="H536" s="140">
        <v>146.25</v>
      </c>
      <c r="I536" s="141"/>
      <c r="J536" s="141">
        <f>ROUND(I536*H536,2)</f>
        <v>0</v>
      </c>
      <c r="K536" s="138" t="s">
        <v>144</v>
      </c>
      <c r="L536" s="31"/>
      <c r="M536" s="142" t="s">
        <v>3</v>
      </c>
      <c r="N536" s="143" t="s">
        <v>40</v>
      </c>
      <c r="O536" s="144">
        <v>6.0000000000000001E-3</v>
      </c>
      <c r="P536" s="144">
        <f>O536*H536</f>
        <v>0.87750000000000006</v>
      </c>
      <c r="Q536" s="144">
        <v>0</v>
      </c>
      <c r="R536" s="144">
        <f>Q536*H536</f>
        <v>0</v>
      </c>
      <c r="S536" s="144">
        <v>0</v>
      </c>
      <c r="T536" s="145">
        <f>S536*H536</f>
        <v>0</v>
      </c>
      <c r="U536" s="30"/>
      <c r="V536" s="30"/>
      <c r="W536" s="30"/>
      <c r="X536" s="30"/>
      <c r="Y536" s="30"/>
      <c r="Z536" s="30"/>
      <c r="AA536" s="30"/>
      <c r="AB536" s="30"/>
      <c r="AC536" s="30"/>
      <c r="AD536" s="30"/>
      <c r="AE536" s="30"/>
      <c r="AR536" s="146" t="s">
        <v>145</v>
      </c>
      <c r="AT536" s="146" t="s">
        <v>140</v>
      </c>
      <c r="AU536" s="146" t="s">
        <v>79</v>
      </c>
      <c r="AY536" s="18" t="s">
        <v>136</v>
      </c>
      <c r="BE536" s="147">
        <f>IF(N536="základní",J536,0)</f>
        <v>0</v>
      </c>
      <c r="BF536" s="147">
        <f>IF(N536="snížená",J536,0)</f>
        <v>0</v>
      </c>
      <c r="BG536" s="147">
        <f>IF(N536="zákl. přenesená",J536,0)</f>
        <v>0</v>
      </c>
      <c r="BH536" s="147">
        <f>IF(N536="sníž. přenesená",J536,0)</f>
        <v>0</v>
      </c>
      <c r="BI536" s="147">
        <f>IF(N536="nulová",J536,0)</f>
        <v>0</v>
      </c>
      <c r="BJ536" s="18" t="s">
        <v>77</v>
      </c>
      <c r="BK536" s="147">
        <f>ROUND(I536*H536,2)</f>
        <v>0</v>
      </c>
      <c r="BL536" s="18" t="s">
        <v>145</v>
      </c>
      <c r="BM536" s="146" t="s">
        <v>1115</v>
      </c>
    </row>
    <row r="537" spans="1:65" s="14" customFormat="1">
      <c r="B537" s="155"/>
      <c r="D537" s="149" t="s">
        <v>148</v>
      </c>
      <c r="E537" s="156" t="s">
        <v>3</v>
      </c>
      <c r="F537" s="157" t="s">
        <v>1116</v>
      </c>
      <c r="H537" s="158">
        <v>146.25</v>
      </c>
      <c r="L537" s="155"/>
      <c r="M537" s="159"/>
      <c r="N537" s="160"/>
      <c r="O537" s="160"/>
      <c r="P537" s="160"/>
      <c r="Q537" s="160"/>
      <c r="R537" s="160"/>
      <c r="S537" s="160"/>
      <c r="T537" s="161"/>
      <c r="AT537" s="156" t="s">
        <v>148</v>
      </c>
      <c r="AU537" s="156" t="s">
        <v>79</v>
      </c>
      <c r="AV537" s="14" t="s">
        <v>79</v>
      </c>
      <c r="AW537" s="14" t="s">
        <v>31</v>
      </c>
      <c r="AX537" s="14" t="s">
        <v>69</v>
      </c>
      <c r="AY537" s="156" t="s">
        <v>136</v>
      </c>
    </row>
    <row r="538" spans="1:65" s="15" customFormat="1">
      <c r="B538" s="162"/>
      <c r="D538" s="149" t="s">
        <v>148</v>
      </c>
      <c r="E538" s="163" t="s">
        <v>3</v>
      </c>
      <c r="F538" s="164" t="s">
        <v>151</v>
      </c>
      <c r="H538" s="165">
        <v>146.25</v>
      </c>
      <c r="L538" s="162"/>
      <c r="M538" s="166"/>
      <c r="N538" s="167"/>
      <c r="O538" s="167"/>
      <c r="P538" s="167"/>
      <c r="Q538" s="167"/>
      <c r="R538" s="167"/>
      <c r="S538" s="167"/>
      <c r="T538" s="168"/>
      <c r="AT538" s="163" t="s">
        <v>148</v>
      </c>
      <c r="AU538" s="163" t="s">
        <v>79</v>
      </c>
      <c r="AV538" s="15" t="s">
        <v>145</v>
      </c>
      <c r="AW538" s="15" t="s">
        <v>31</v>
      </c>
      <c r="AX538" s="15" t="s">
        <v>77</v>
      </c>
      <c r="AY538" s="163" t="s">
        <v>136</v>
      </c>
    </row>
    <row r="539" spans="1:65" s="2" customFormat="1" ht="37.9" customHeight="1">
      <c r="A539" s="30"/>
      <c r="B539" s="135"/>
      <c r="C539" s="136" t="s">
        <v>703</v>
      </c>
      <c r="D539" s="136" t="s">
        <v>140</v>
      </c>
      <c r="E539" s="137" t="s">
        <v>1117</v>
      </c>
      <c r="F539" s="138" t="s">
        <v>1118</v>
      </c>
      <c r="G539" s="139" t="s">
        <v>300</v>
      </c>
      <c r="H539" s="140">
        <v>0.40500000000000003</v>
      </c>
      <c r="I539" s="141"/>
      <c r="J539" s="141">
        <f>ROUND(I539*H539,2)</f>
        <v>0</v>
      </c>
      <c r="K539" s="138" t="s">
        <v>144</v>
      </c>
      <c r="L539" s="31"/>
      <c r="M539" s="142" t="s">
        <v>3</v>
      </c>
      <c r="N539" s="143" t="s">
        <v>40</v>
      </c>
      <c r="O539" s="144">
        <v>0</v>
      </c>
      <c r="P539" s="144">
        <f>O539*H539</f>
        <v>0</v>
      </c>
      <c r="Q539" s="144">
        <v>0</v>
      </c>
      <c r="R539" s="144">
        <f>Q539*H539</f>
        <v>0</v>
      </c>
      <c r="S539" s="144">
        <v>0</v>
      </c>
      <c r="T539" s="145">
        <f>S539*H539</f>
        <v>0</v>
      </c>
      <c r="U539" s="30"/>
      <c r="V539" s="30"/>
      <c r="W539" s="30"/>
      <c r="X539" s="30"/>
      <c r="Y539" s="30"/>
      <c r="Z539" s="30"/>
      <c r="AA539" s="30"/>
      <c r="AB539" s="30"/>
      <c r="AC539" s="30"/>
      <c r="AD539" s="30"/>
      <c r="AE539" s="30"/>
      <c r="AR539" s="146" t="s">
        <v>145</v>
      </c>
      <c r="AT539" s="146" t="s">
        <v>140</v>
      </c>
      <c r="AU539" s="146" t="s">
        <v>79</v>
      </c>
      <c r="AY539" s="18" t="s">
        <v>136</v>
      </c>
      <c r="BE539" s="147">
        <f>IF(N539="základní",J539,0)</f>
        <v>0</v>
      </c>
      <c r="BF539" s="147">
        <f>IF(N539="snížená",J539,0)</f>
        <v>0</v>
      </c>
      <c r="BG539" s="147">
        <f>IF(N539="zákl. přenesená",J539,0)</f>
        <v>0</v>
      </c>
      <c r="BH539" s="147">
        <f>IF(N539="sníž. přenesená",J539,0)</f>
        <v>0</v>
      </c>
      <c r="BI539" s="147">
        <f>IF(N539="nulová",J539,0)</f>
        <v>0</v>
      </c>
      <c r="BJ539" s="18" t="s">
        <v>77</v>
      </c>
      <c r="BK539" s="147">
        <f>ROUND(I539*H539,2)</f>
        <v>0</v>
      </c>
      <c r="BL539" s="18" t="s">
        <v>145</v>
      </c>
      <c r="BM539" s="146" t="s">
        <v>1119</v>
      </c>
    </row>
    <row r="540" spans="1:65" s="14" customFormat="1">
      <c r="B540" s="155"/>
      <c r="D540" s="149" t="s">
        <v>148</v>
      </c>
      <c r="E540" s="156" t="s">
        <v>3</v>
      </c>
      <c r="F540" s="157" t="s">
        <v>1120</v>
      </c>
      <c r="H540" s="158">
        <v>0.40500000000000003</v>
      </c>
      <c r="L540" s="155"/>
      <c r="M540" s="159"/>
      <c r="N540" s="160"/>
      <c r="O540" s="160"/>
      <c r="P540" s="160"/>
      <c r="Q540" s="160"/>
      <c r="R540" s="160"/>
      <c r="S540" s="160"/>
      <c r="T540" s="161"/>
      <c r="AT540" s="156" t="s">
        <v>148</v>
      </c>
      <c r="AU540" s="156" t="s">
        <v>79</v>
      </c>
      <c r="AV540" s="14" t="s">
        <v>79</v>
      </c>
      <c r="AW540" s="14" t="s">
        <v>31</v>
      </c>
      <c r="AX540" s="14" t="s">
        <v>69</v>
      </c>
      <c r="AY540" s="156" t="s">
        <v>136</v>
      </c>
    </row>
    <row r="541" spans="1:65" s="15" customFormat="1">
      <c r="B541" s="162"/>
      <c r="D541" s="149" t="s">
        <v>148</v>
      </c>
      <c r="E541" s="163" t="s">
        <v>3</v>
      </c>
      <c r="F541" s="164" t="s">
        <v>151</v>
      </c>
      <c r="H541" s="165">
        <v>0.40500000000000003</v>
      </c>
      <c r="L541" s="162"/>
      <c r="M541" s="166"/>
      <c r="N541" s="167"/>
      <c r="O541" s="167"/>
      <c r="P541" s="167"/>
      <c r="Q541" s="167"/>
      <c r="R541" s="167"/>
      <c r="S541" s="167"/>
      <c r="T541" s="168"/>
      <c r="AT541" s="163" t="s">
        <v>148</v>
      </c>
      <c r="AU541" s="163" t="s">
        <v>79</v>
      </c>
      <c r="AV541" s="15" t="s">
        <v>145</v>
      </c>
      <c r="AW541" s="15" t="s">
        <v>31</v>
      </c>
      <c r="AX541" s="15" t="s">
        <v>77</v>
      </c>
      <c r="AY541" s="163" t="s">
        <v>136</v>
      </c>
    </row>
    <row r="542" spans="1:65" s="2" customFormat="1" ht="37.9" customHeight="1">
      <c r="A542" s="30"/>
      <c r="B542" s="135"/>
      <c r="C542" s="136" t="s">
        <v>707</v>
      </c>
      <c r="D542" s="136" t="s">
        <v>140</v>
      </c>
      <c r="E542" s="137" t="s">
        <v>1121</v>
      </c>
      <c r="F542" s="138" t="s">
        <v>1122</v>
      </c>
      <c r="G542" s="139" t="s">
        <v>300</v>
      </c>
      <c r="H542" s="140">
        <v>0.86899999999999999</v>
      </c>
      <c r="I542" s="141"/>
      <c r="J542" s="141">
        <f>ROUND(I542*H542,2)</f>
        <v>0</v>
      </c>
      <c r="K542" s="138" t="s">
        <v>144</v>
      </c>
      <c r="L542" s="31"/>
      <c r="M542" s="142" t="s">
        <v>3</v>
      </c>
      <c r="N542" s="143" t="s">
        <v>40</v>
      </c>
      <c r="O542" s="144">
        <v>0</v>
      </c>
      <c r="P542" s="144">
        <f>O542*H542</f>
        <v>0</v>
      </c>
      <c r="Q542" s="144">
        <v>0</v>
      </c>
      <c r="R542" s="144">
        <f>Q542*H542</f>
        <v>0</v>
      </c>
      <c r="S542" s="144">
        <v>0</v>
      </c>
      <c r="T542" s="145">
        <f>S542*H542</f>
        <v>0</v>
      </c>
      <c r="U542" s="30"/>
      <c r="V542" s="30"/>
      <c r="W542" s="30"/>
      <c r="X542" s="30"/>
      <c r="Y542" s="30"/>
      <c r="Z542" s="30"/>
      <c r="AA542" s="30"/>
      <c r="AB542" s="30"/>
      <c r="AC542" s="30"/>
      <c r="AD542" s="30"/>
      <c r="AE542" s="30"/>
      <c r="AR542" s="146" t="s">
        <v>145</v>
      </c>
      <c r="AT542" s="146" t="s">
        <v>140</v>
      </c>
      <c r="AU542" s="146" t="s">
        <v>79</v>
      </c>
      <c r="AY542" s="18" t="s">
        <v>136</v>
      </c>
      <c r="BE542" s="147">
        <f>IF(N542="základní",J542,0)</f>
        <v>0</v>
      </c>
      <c r="BF542" s="147">
        <f>IF(N542="snížená",J542,0)</f>
        <v>0</v>
      </c>
      <c r="BG542" s="147">
        <f>IF(N542="zákl. přenesená",J542,0)</f>
        <v>0</v>
      </c>
      <c r="BH542" s="147">
        <f>IF(N542="sníž. přenesená",J542,0)</f>
        <v>0</v>
      </c>
      <c r="BI542" s="147">
        <f>IF(N542="nulová",J542,0)</f>
        <v>0</v>
      </c>
      <c r="BJ542" s="18" t="s">
        <v>77</v>
      </c>
      <c r="BK542" s="147">
        <f>ROUND(I542*H542,2)</f>
        <v>0</v>
      </c>
      <c r="BL542" s="18" t="s">
        <v>145</v>
      </c>
      <c r="BM542" s="146" t="s">
        <v>1123</v>
      </c>
    </row>
    <row r="543" spans="1:65" s="14" customFormat="1">
      <c r="B543" s="155"/>
      <c r="D543" s="149" t="s">
        <v>148</v>
      </c>
      <c r="E543" s="156" t="s">
        <v>3</v>
      </c>
      <c r="F543" s="157" t="s">
        <v>1124</v>
      </c>
      <c r="H543" s="158">
        <v>0.86899999999999999</v>
      </c>
      <c r="L543" s="155"/>
      <c r="M543" s="159"/>
      <c r="N543" s="160"/>
      <c r="O543" s="160"/>
      <c r="P543" s="160"/>
      <c r="Q543" s="160"/>
      <c r="R543" s="160"/>
      <c r="S543" s="160"/>
      <c r="T543" s="161"/>
      <c r="AT543" s="156" t="s">
        <v>148</v>
      </c>
      <c r="AU543" s="156" t="s">
        <v>79</v>
      </c>
      <c r="AV543" s="14" t="s">
        <v>79</v>
      </c>
      <c r="AW543" s="14" t="s">
        <v>31</v>
      </c>
      <c r="AX543" s="14" t="s">
        <v>69</v>
      </c>
      <c r="AY543" s="156" t="s">
        <v>136</v>
      </c>
    </row>
    <row r="544" spans="1:65" s="15" customFormat="1">
      <c r="B544" s="162"/>
      <c r="D544" s="149" t="s">
        <v>148</v>
      </c>
      <c r="E544" s="163" t="s">
        <v>3</v>
      </c>
      <c r="F544" s="164" t="s">
        <v>151</v>
      </c>
      <c r="H544" s="165">
        <v>0.86899999999999999</v>
      </c>
      <c r="L544" s="162"/>
      <c r="M544" s="166"/>
      <c r="N544" s="167"/>
      <c r="O544" s="167"/>
      <c r="P544" s="167"/>
      <c r="Q544" s="167"/>
      <c r="R544" s="167"/>
      <c r="S544" s="167"/>
      <c r="T544" s="168"/>
      <c r="AT544" s="163" t="s">
        <v>148</v>
      </c>
      <c r="AU544" s="163" t="s">
        <v>79</v>
      </c>
      <c r="AV544" s="15" t="s">
        <v>145</v>
      </c>
      <c r="AW544" s="15" t="s">
        <v>31</v>
      </c>
      <c r="AX544" s="15" t="s">
        <v>77</v>
      </c>
      <c r="AY544" s="163" t="s">
        <v>136</v>
      </c>
    </row>
    <row r="545" spans="1:65" s="2" customFormat="1" ht="24.2" customHeight="1">
      <c r="A545" s="30"/>
      <c r="B545" s="135"/>
      <c r="C545" s="136" t="s">
        <v>711</v>
      </c>
      <c r="D545" s="136" t="s">
        <v>140</v>
      </c>
      <c r="E545" s="137" t="s">
        <v>738</v>
      </c>
      <c r="F545" s="138" t="s">
        <v>739</v>
      </c>
      <c r="G545" s="139" t="s">
        <v>300</v>
      </c>
      <c r="H545" s="140">
        <v>5.5750000000000002</v>
      </c>
      <c r="I545" s="141"/>
      <c r="J545" s="141">
        <f>ROUND(I545*H545,2)</f>
        <v>0</v>
      </c>
      <c r="K545" s="138" t="s">
        <v>3</v>
      </c>
      <c r="L545" s="31"/>
      <c r="M545" s="142" t="s">
        <v>3</v>
      </c>
      <c r="N545" s="143" t="s">
        <v>40</v>
      </c>
      <c r="O545" s="144">
        <v>0</v>
      </c>
      <c r="P545" s="144">
        <f>O545*H545</f>
        <v>0</v>
      </c>
      <c r="Q545" s="144">
        <v>0</v>
      </c>
      <c r="R545" s="144">
        <f>Q545*H545</f>
        <v>0</v>
      </c>
      <c r="S545" s="144">
        <v>0</v>
      </c>
      <c r="T545" s="145">
        <f>S545*H545</f>
        <v>0</v>
      </c>
      <c r="U545" s="30"/>
      <c r="V545" s="30"/>
      <c r="W545" s="30"/>
      <c r="X545" s="30"/>
      <c r="Y545" s="30"/>
      <c r="Z545" s="30"/>
      <c r="AA545" s="30"/>
      <c r="AB545" s="30"/>
      <c r="AC545" s="30"/>
      <c r="AD545" s="30"/>
      <c r="AE545" s="30"/>
      <c r="AR545" s="146" t="s">
        <v>145</v>
      </c>
      <c r="AT545" s="146" t="s">
        <v>140</v>
      </c>
      <c r="AU545" s="146" t="s">
        <v>79</v>
      </c>
      <c r="AY545" s="18" t="s">
        <v>136</v>
      </c>
      <c r="BE545" s="147">
        <f>IF(N545="základní",J545,0)</f>
        <v>0</v>
      </c>
      <c r="BF545" s="147">
        <f>IF(N545="snížená",J545,0)</f>
        <v>0</v>
      </c>
      <c r="BG545" s="147">
        <f>IF(N545="zákl. přenesená",J545,0)</f>
        <v>0</v>
      </c>
      <c r="BH545" s="147">
        <f>IF(N545="sníž. přenesená",J545,0)</f>
        <v>0</v>
      </c>
      <c r="BI545" s="147">
        <f>IF(N545="nulová",J545,0)</f>
        <v>0</v>
      </c>
      <c r="BJ545" s="18" t="s">
        <v>77</v>
      </c>
      <c r="BK545" s="147">
        <f>ROUND(I545*H545,2)</f>
        <v>0</v>
      </c>
      <c r="BL545" s="18" t="s">
        <v>145</v>
      </c>
      <c r="BM545" s="146" t="s">
        <v>1125</v>
      </c>
    </row>
    <row r="546" spans="1:65" s="14" customFormat="1">
      <c r="B546" s="155"/>
      <c r="D546" s="149" t="s">
        <v>148</v>
      </c>
      <c r="E546" s="156" t="s">
        <v>3</v>
      </c>
      <c r="F546" s="157" t="s">
        <v>1126</v>
      </c>
      <c r="H546" s="158">
        <v>0.68700000000000006</v>
      </c>
      <c r="L546" s="155"/>
      <c r="M546" s="159"/>
      <c r="N546" s="160"/>
      <c r="O546" s="160"/>
      <c r="P546" s="160"/>
      <c r="Q546" s="160"/>
      <c r="R546" s="160"/>
      <c r="S546" s="160"/>
      <c r="T546" s="161"/>
      <c r="AT546" s="156" t="s">
        <v>148</v>
      </c>
      <c r="AU546" s="156" t="s">
        <v>79</v>
      </c>
      <c r="AV546" s="14" t="s">
        <v>79</v>
      </c>
      <c r="AW546" s="14" t="s">
        <v>31</v>
      </c>
      <c r="AX546" s="14" t="s">
        <v>69</v>
      </c>
      <c r="AY546" s="156" t="s">
        <v>136</v>
      </c>
    </row>
    <row r="547" spans="1:65" s="14" customFormat="1">
      <c r="B547" s="155"/>
      <c r="D547" s="149" t="s">
        <v>148</v>
      </c>
      <c r="E547" s="156" t="s">
        <v>3</v>
      </c>
      <c r="F547" s="157" t="s">
        <v>1127</v>
      </c>
      <c r="H547" s="158">
        <v>4.8879999999999999</v>
      </c>
      <c r="L547" s="155"/>
      <c r="M547" s="159"/>
      <c r="N547" s="160"/>
      <c r="O547" s="160"/>
      <c r="P547" s="160"/>
      <c r="Q547" s="160"/>
      <c r="R547" s="160"/>
      <c r="S547" s="160"/>
      <c r="T547" s="161"/>
      <c r="AT547" s="156" t="s">
        <v>148</v>
      </c>
      <c r="AU547" s="156" t="s">
        <v>79</v>
      </c>
      <c r="AV547" s="14" t="s">
        <v>79</v>
      </c>
      <c r="AW547" s="14" t="s">
        <v>31</v>
      </c>
      <c r="AX547" s="14" t="s">
        <v>69</v>
      </c>
      <c r="AY547" s="156" t="s">
        <v>136</v>
      </c>
    </row>
    <row r="548" spans="1:65" s="15" customFormat="1">
      <c r="B548" s="162"/>
      <c r="D548" s="149" t="s">
        <v>148</v>
      </c>
      <c r="E548" s="163" t="s">
        <v>3</v>
      </c>
      <c r="F548" s="164" t="s">
        <v>151</v>
      </c>
      <c r="H548" s="165">
        <v>5.5750000000000002</v>
      </c>
      <c r="L548" s="162"/>
      <c r="M548" s="166"/>
      <c r="N548" s="167"/>
      <c r="O548" s="167"/>
      <c r="P548" s="167"/>
      <c r="Q548" s="167"/>
      <c r="R548" s="167"/>
      <c r="S548" s="167"/>
      <c r="T548" s="168"/>
      <c r="AT548" s="163" t="s">
        <v>148</v>
      </c>
      <c r="AU548" s="163" t="s">
        <v>79</v>
      </c>
      <c r="AV548" s="15" t="s">
        <v>145</v>
      </c>
      <c r="AW548" s="15" t="s">
        <v>31</v>
      </c>
      <c r="AX548" s="15" t="s">
        <v>77</v>
      </c>
      <c r="AY548" s="163" t="s">
        <v>136</v>
      </c>
    </row>
    <row r="549" spans="1:65" s="2" customFormat="1" ht="49.15" customHeight="1">
      <c r="A549" s="30"/>
      <c r="B549" s="135"/>
      <c r="C549" s="136" t="s">
        <v>716</v>
      </c>
      <c r="D549" s="136" t="s">
        <v>140</v>
      </c>
      <c r="E549" s="137" t="s">
        <v>743</v>
      </c>
      <c r="F549" s="138" t="s">
        <v>744</v>
      </c>
      <c r="G549" s="139" t="s">
        <v>300</v>
      </c>
      <c r="H549" s="140">
        <v>11.923999999999999</v>
      </c>
      <c r="I549" s="141"/>
      <c r="J549" s="141">
        <f>ROUND(I549*H549,2)</f>
        <v>0</v>
      </c>
      <c r="K549" s="138" t="s">
        <v>144</v>
      </c>
      <c r="L549" s="31"/>
      <c r="M549" s="142" t="s">
        <v>3</v>
      </c>
      <c r="N549" s="143" t="s">
        <v>40</v>
      </c>
      <c r="O549" s="144">
        <v>1.48</v>
      </c>
      <c r="P549" s="144">
        <f>O549*H549</f>
        <v>17.64752</v>
      </c>
      <c r="Q549" s="144">
        <v>0</v>
      </c>
      <c r="R549" s="144">
        <f>Q549*H549</f>
        <v>0</v>
      </c>
      <c r="S549" s="144">
        <v>0</v>
      </c>
      <c r="T549" s="145">
        <f>S549*H549</f>
        <v>0</v>
      </c>
      <c r="U549" s="30"/>
      <c r="V549" s="30"/>
      <c r="W549" s="30"/>
      <c r="X549" s="30"/>
      <c r="Y549" s="30"/>
      <c r="Z549" s="30"/>
      <c r="AA549" s="30"/>
      <c r="AB549" s="30"/>
      <c r="AC549" s="30"/>
      <c r="AD549" s="30"/>
      <c r="AE549" s="30"/>
      <c r="AR549" s="146" t="s">
        <v>145</v>
      </c>
      <c r="AT549" s="146" t="s">
        <v>140</v>
      </c>
      <c r="AU549" s="146" t="s">
        <v>79</v>
      </c>
      <c r="AY549" s="18" t="s">
        <v>136</v>
      </c>
      <c r="BE549" s="147">
        <f>IF(N549="základní",J549,0)</f>
        <v>0</v>
      </c>
      <c r="BF549" s="147">
        <f>IF(N549="snížená",J549,0)</f>
        <v>0</v>
      </c>
      <c r="BG549" s="147">
        <f>IF(N549="zákl. přenesená",J549,0)</f>
        <v>0</v>
      </c>
      <c r="BH549" s="147">
        <f>IF(N549="sníž. přenesená",J549,0)</f>
        <v>0</v>
      </c>
      <c r="BI549" s="147">
        <f>IF(N549="nulová",J549,0)</f>
        <v>0</v>
      </c>
      <c r="BJ549" s="18" t="s">
        <v>77</v>
      </c>
      <c r="BK549" s="147">
        <f>ROUND(I549*H549,2)</f>
        <v>0</v>
      </c>
      <c r="BL549" s="18" t="s">
        <v>145</v>
      </c>
      <c r="BM549" s="146" t="s">
        <v>745</v>
      </c>
    </row>
    <row r="550" spans="1:65" s="12" customFormat="1" ht="22.9" customHeight="1">
      <c r="B550" s="123"/>
      <c r="D550" s="124" t="s">
        <v>68</v>
      </c>
      <c r="E550" s="133" t="s">
        <v>1128</v>
      </c>
      <c r="F550" s="133" t="s">
        <v>1129</v>
      </c>
      <c r="J550" s="134">
        <f>BK550</f>
        <v>0</v>
      </c>
      <c r="L550" s="123"/>
      <c r="M550" s="127"/>
      <c r="N550" s="128"/>
      <c r="O550" s="128"/>
      <c r="P550" s="129">
        <v>0</v>
      </c>
      <c r="Q550" s="128"/>
      <c r="R550" s="129">
        <v>0</v>
      </c>
      <c r="S550" s="128"/>
      <c r="T550" s="130">
        <v>0</v>
      </c>
      <c r="AR550" s="124" t="s">
        <v>77</v>
      </c>
      <c r="AT550" s="131" t="s">
        <v>68</v>
      </c>
      <c r="AU550" s="131" t="s">
        <v>77</v>
      </c>
      <c r="AY550" s="124" t="s">
        <v>136</v>
      </c>
      <c r="BK550" s="132">
        <v>0</v>
      </c>
    </row>
    <row r="551" spans="1:65" s="12" customFormat="1" ht="25.9" customHeight="1">
      <c r="B551" s="123"/>
      <c r="D551" s="124" t="s">
        <v>68</v>
      </c>
      <c r="E551" s="125" t="s">
        <v>746</v>
      </c>
      <c r="F551" s="125" t="s">
        <v>747</v>
      </c>
      <c r="J551" s="126">
        <f>BK551</f>
        <v>0</v>
      </c>
      <c r="L551" s="123"/>
      <c r="M551" s="127"/>
      <c r="N551" s="128"/>
      <c r="O551" s="128"/>
      <c r="P551" s="129">
        <f>P552+P565+P569</f>
        <v>0</v>
      </c>
      <c r="Q551" s="128"/>
      <c r="R551" s="129">
        <f>R552+R565+R569</f>
        <v>0</v>
      </c>
      <c r="S551" s="128"/>
      <c r="T551" s="130">
        <f>T552+T565+T569</f>
        <v>0</v>
      </c>
      <c r="AR551" s="124" t="s">
        <v>172</v>
      </c>
      <c r="AT551" s="131" t="s">
        <v>68</v>
      </c>
      <c r="AU551" s="131" t="s">
        <v>69</v>
      </c>
      <c r="AY551" s="124" t="s">
        <v>136</v>
      </c>
      <c r="BK551" s="132">
        <f>BK552+BK565+BK569</f>
        <v>0</v>
      </c>
    </row>
    <row r="552" spans="1:65" s="12" customFormat="1" ht="22.9" customHeight="1">
      <c r="B552" s="123"/>
      <c r="D552" s="124" t="s">
        <v>68</v>
      </c>
      <c r="E552" s="133" t="s">
        <v>748</v>
      </c>
      <c r="F552" s="133" t="s">
        <v>749</v>
      </c>
      <c r="J552" s="134">
        <f>BK552</f>
        <v>0</v>
      </c>
      <c r="L552" s="123"/>
      <c r="M552" s="127"/>
      <c r="N552" s="128"/>
      <c r="O552" s="128"/>
      <c r="P552" s="129">
        <f>SUM(P553:P564)</f>
        <v>0</v>
      </c>
      <c r="Q552" s="128"/>
      <c r="R552" s="129">
        <f>SUM(R553:R564)</f>
        <v>0</v>
      </c>
      <c r="S552" s="128"/>
      <c r="T552" s="130">
        <f>SUM(T553:T564)</f>
        <v>0</v>
      </c>
      <c r="AR552" s="124" t="s">
        <v>172</v>
      </c>
      <c r="AT552" s="131" t="s">
        <v>68</v>
      </c>
      <c r="AU552" s="131" t="s">
        <v>77</v>
      </c>
      <c r="AY552" s="124" t="s">
        <v>136</v>
      </c>
      <c r="BK552" s="132">
        <f>SUM(BK553:BK564)</f>
        <v>0</v>
      </c>
    </row>
    <row r="553" spans="1:65" s="2" customFormat="1" ht="14.45" customHeight="1">
      <c r="A553" s="30"/>
      <c r="B553" s="135"/>
      <c r="C553" s="136" t="s">
        <v>720</v>
      </c>
      <c r="D553" s="136" t="s">
        <v>140</v>
      </c>
      <c r="E553" s="137" t="s">
        <v>751</v>
      </c>
      <c r="F553" s="138" t="s">
        <v>752</v>
      </c>
      <c r="G553" s="139" t="s">
        <v>1237</v>
      </c>
      <c r="H553" s="140">
        <v>1</v>
      </c>
      <c r="I553" s="141"/>
      <c r="J553" s="141">
        <f>ROUND(I553*H553,2)</f>
        <v>0</v>
      </c>
      <c r="K553" s="138" t="s">
        <v>3</v>
      </c>
      <c r="L553" s="31"/>
      <c r="M553" s="142" t="s">
        <v>3</v>
      </c>
      <c r="N553" s="143" t="s">
        <v>40</v>
      </c>
      <c r="O553" s="144">
        <v>0</v>
      </c>
      <c r="P553" s="144">
        <f>O553*H553</f>
        <v>0</v>
      </c>
      <c r="Q553" s="144">
        <v>0</v>
      </c>
      <c r="R553" s="144">
        <f>Q553*H553</f>
        <v>0</v>
      </c>
      <c r="S553" s="144">
        <v>0</v>
      </c>
      <c r="T553" s="145">
        <f>S553*H553</f>
        <v>0</v>
      </c>
      <c r="U553" s="30"/>
      <c r="V553" s="30"/>
      <c r="W553" s="30"/>
      <c r="X553" s="30"/>
      <c r="Y553" s="30"/>
      <c r="Z553" s="30"/>
      <c r="AA553" s="30"/>
      <c r="AB553" s="30"/>
      <c r="AC553" s="30"/>
      <c r="AD553" s="30"/>
      <c r="AE553" s="30"/>
      <c r="AR553" s="146" t="s">
        <v>753</v>
      </c>
      <c r="AT553" s="146" t="s">
        <v>140</v>
      </c>
      <c r="AU553" s="146" t="s">
        <v>79</v>
      </c>
      <c r="AY553" s="18" t="s">
        <v>136</v>
      </c>
      <c r="BE553" s="147">
        <f>IF(N553="základní",J553,0)</f>
        <v>0</v>
      </c>
      <c r="BF553" s="147">
        <f>IF(N553="snížená",J553,0)</f>
        <v>0</v>
      </c>
      <c r="BG553" s="147">
        <f>IF(N553="zákl. přenesená",J553,0)</f>
        <v>0</v>
      </c>
      <c r="BH553" s="147">
        <f>IF(N553="sníž. přenesená",J553,0)</f>
        <v>0</v>
      </c>
      <c r="BI553" s="147">
        <f>IF(N553="nulová",J553,0)</f>
        <v>0</v>
      </c>
      <c r="BJ553" s="18" t="s">
        <v>77</v>
      </c>
      <c r="BK553" s="147">
        <f>ROUND(I553*H553,2)</f>
        <v>0</v>
      </c>
      <c r="BL553" s="18" t="s">
        <v>753</v>
      </c>
      <c r="BM553" s="146" t="s">
        <v>754</v>
      </c>
    </row>
    <row r="554" spans="1:65" s="14" customFormat="1">
      <c r="B554" s="155"/>
      <c r="D554" s="149" t="s">
        <v>148</v>
      </c>
      <c r="E554" s="156" t="s">
        <v>3</v>
      </c>
      <c r="F554" s="157"/>
      <c r="H554" s="158"/>
      <c r="L554" s="155"/>
      <c r="M554" s="159"/>
      <c r="N554" s="160"/>
      <c r="O554" s="160"/>
      <c r="P554" s="160"/>
      <c r="Q554" s="160"/>
      <c r="R554" s="160"/>
      <c r="S554" s="160"/>
      <c r="T554" s="161"/>
      <c r="AT554" s="156" t="s">
        <v>148</v>
      </c>
      <c r="AU554" s="156" t="s">
        <v>79</v>
      </c>
      <c r="AV554" s="14" t="s">
        <v>79</v>
      </c>
      <c r="AW554" s="14" t="s">
        <v>31</v>
      </c>
      <c r="AX554" s="14" t="s">
        <v>69</v>
      </c>
      <c r="AY554" s="156" t="s">
        <v>136</v>
      </c>
    </row>
    <row r="555" spans="1:65" s="15" customFormat="1">
      <c r="B555" s="162"/>
      <c r="D555" s="149" t="s">
        <v>148</v>
      </c>
      <c r="E555" s="163" t="s">
        <v>3</v>
      </c>
      <c r="F555" s="164" t="s">
        <v>151</v>
      </c>
      <c r="H555" s="165"/>
      <c r="L555" s="162"/>
      <c r="M555" s="166"/>
      <c r="N555" s="167"/>
      <c r="O555" s="167"/>
      <c r="P555" s="167"/>
      <c r="Q555" s="167"/>
      <c r="R555" s="167"/>
      <c r="S555" s="167"/>
      <c r="T555" s="168"/>
      <c r="AT555" s="163" t="s">
        <v>148</v>
      </c>
      <c r="AU555" s="163" t="s">
        <v>79</v>
      </c>
      <c r="AV555" s="15" t="s">
        <v>145</v>
      </c>
      <c r="AW555" s="15" t="s">
        <v>31</v>
      </c>
      <c r="AX555" s="15" t="s">
        <v>77</v>
      </c>
      <c r="AY555" s="163" t="s">
        <v>136</v>
      </c>
    </row>
    <row r="556" spans="1:65" s="2" customFormat="1" ht="14.45" customHeight="1">
      <c r="A556" s="30"/>
      <c r="B556" s="135"/>
      <c r="C556" s="136" t="s">
        <v>728</v>
      </c>
      <c r="D556" s="136" t="s">
        <v>140</v>
      </c>
      <c r="E556" s="137" t="s">
        <v>756</v>
      </c>
      <c r="F556" s="138" t="s">
        <v>757</v>
      </c>
      <c r="G556" s="139" t="s">
        <v>1237</v>
      </c>
      <c r="H556" s="140">
        <v>1</v>
      </c>
      <c r="I556" s="141"/>
      <c r="J556" s="141">
        <f>ROUND(I556*H556,2)</f>
        <v>0</v>
      </c>
      <c r="K556" s="138" t="s">
        <v>3</v>
      </c>
      <c r="L556" s="31"/>
      <c r="M556" s="142" t="s">
        <v>3</v>
      </c>
      <c r="N556" s="143" t="s">
        <v>40</v>
      </c>
      <c r="O556" s="144">
        <v>0</v>
      </c>
      <c r="P556" s="144">
        <f>O556*H556</f>
        <v>0</v>
      </c>
      <c r="Q556" s="144">
        <v>0</v>
      </c>
      <c r="R556" s="144">
        <f>Q556*H556</f>
        <v>0</v>
      </c>
      <c r="S556" s="144">
        <v>0</v>
      </c>
      <c r="T556" s="145">
        <f>S556*H556</f>
        <v>0</v>
      </c>
      <c r="U556" s="30"/>
      <c r="V556" s="30"/>
      <c r="W556" s="30"/>
      <c r="X556" s="30"/>
      <c r="Y556" s="30"/>
      <c r="Z556" s="30"/>
      <c r="AA556" s="30"/>
      <c r="AB556" s="30"/>
      <c r="AC556" s="30"/>
      <c r="AD556" s="30"/>
      <c r="AE556" s="30"/>
      <c r="AR556" s="146" t="s">
        <v>753</v>
      </c>
      <c r="AT556" s="146" t="s">
        <v>140</v>
      </c>
      <c r="AU556" s="146" t="s">
        <v>79</v>
      </c>
      <c r="AY556" s="18" t="s">
        <v>136</v>
      </c>
      <c r="BE556" s="147">
        <f>IF(N556="základní",J556,0)</f>
        <v>0</v>
      </c>
      <c r="BF556" s="147">
        <f>IF(N556="snížená",J556,0)</f>
        <v>0</v>
      </c>
      <c r="BG556" s="147">
        <f>IF(N556="zákl. přenesená",J556,0)</f>
        <v>0</v>
      </c>
      <c r="BH556" s="147">
        <f>IF(N556="sníž. přenesená",J556,0)</f>
        <v>0</v>
      </c>
      <c r="BI556" s="147">
        <f>IF(N556="nulová",J556,0)</f>
        <v>0</v>
      </c>
      <c r="BJ556" s="18" t="s">
        <v>77</v>
      </c>
      <c r="BK556" s="147">
        <f>ROUND(I556*H556,2)</f>
        <v>0</v>
      </c>
      <c r="BL556" s="18" t="s">
        <v>753</v>
      </c>
      <c r="BM556" s="146" t="s">
        <v>758</v>
      </c>
    </row>
    <row r="557" spans="1:65" s="14" customFormat="1">
      <c r="B557" s="155"/>
      <c r="D557" s="149" t="s">
        <v>148</v>
      </c>
      <c r="E557" s="156" t="s">
        <v>3</v>
      </c>
      <c r="F557" s="157"/>
      <c r="H557" s="158"/>
      <c r="L557" s="155"/>
      <c r="M557" s="159"/>
      <c r="N557" s="160"/>
      <c r="O557" s="160"/>
      <c r="P557" s="160"/>
      <c r="Q557" s="160"/>
      <c r="R557" s="160"/>
      <c r="S557" s="160"/>
      <c r="T557" s="161"/>
      <c r="AT557" s="156" t="s">
        <v>148</v>
      </c>
      <c r="AU557" s="156" t="s">
        <v>79</v>
      </c>
      <c r="AV557" s="14" t="s">
        <v>79</v>
      </c>
      <c r="AW557" s="14" t="s">
        <v>31</v>
      </c>
      <c r="AX557" s="14" t="s">
        <v>69</v>
      </c>
      <c r="AY557" s="156" t="s">
        <v>136</v>
      </c>
    </row>
    <row r="558" spans="1:65" s="15" customFormat="1">
      <c r="B558" s="162"/>
      <c r="D558" s="149" t="s">
        <v>148</v>
      </c>
      <c r="E558" s="163" t="s">
        <v>3</v>
      </c>
      <c r="F558" s="164" t="s">
        <v>151</v>
      </c>
      <c r="H558" s="165"/>
      <c r="L558" s="162"/>
      <c r="M558" s="166"/>
      <c r="N558" s="167"/>
      <c r="O558" s="167"/>
      <c r="P558" s="167"/>
      <c r="Q558" s="167"/>
      <c r="R558" s="167"/>
      <c r="S558" s="167"/>
      <c r="T558" s="168"/>
      <c r="AT558" s="163" t="s">
        <v>148</v>
      </c>
      <c r="AU558" s="163" t="s">
        <v>79</v>
      </c>
      <c r="AV558" s="15" t="s">
        <v>145</v>
      </c>
      <c r="AW558" s="15" t="s">
        <v>31</v>
      </c>
      <c r="AX558" s="15" t="s">
        <v>77</v>
      </c>
      <c r="AY558" s="163" t="s">
        <v>136</v>
      </c>
    </row>
    <row r="559" spans="1:65" s="2" customFormat="1" ht="24.2" customHeight="1">
      <c r="A559" s="30"/>
      <c r="B559" s="135"/>
      <c r="C559" s="136" t="s">
        <v>732</v>
      </c>
      <c r="D559" s="136" t="s">
        <v>140</v>
      </c>
      <c r="E559" s="137" t="s">
        <v>760</v>
      </c>
      <c r="F559" s="138" t="s">
        <v>761</v>
      </c>
      <c r="G559" s="139" t="s">
        <v>1237</v>
      </c>
      <c r="H559" s="140">
        <v>1</v>
      </c>
      <c r="I559" s="141"/>
      <c r="J559" s="141">
        <f>ROUND(I559*H559,2)</f>
        <v>0</v>
      </c>
      <c r="K559" s="138" t="s">
        <v>3</v>
      </c>
      <c r="L559" s="31"/>
      <c r="M559" s="142" t="s">
        <v>3</v>
      </c>
      <c r="N559" s="143" t="s">
        <v>40</v>
      </c>
      <c r="O559" s="144">
        <v>0</v>
      </c>
      <c r="P559" s="144">
        <f>O559*H559</f>
        <v>0</v>
      </c>
      <c r="Q559" s="144">
        <v>0</v>
      </c>
      <c r="R559" s="144">
        <f>Q559*H559</f>
        <v>0</v>
      </c>
      <c r="S559" s="144">
        <v>0</v>
      </c>
      <c r="T559" s="145">
        <f>S559*H559</f>
        <v>0</v>
      </c>
      <c r="U559" s="30"/>
      <c r="V559" s="30"/>
      <c r="W559" s="30"/>
      <c r="X559" s="30"/>
      <c r="Y559" s="30"/>
      <c r="Z559" s="30"/>
      <c r="AA559" s="30"/>
      <c r="AB559" s="30"/>
      <c r="AC559" s="30"/>
      <c r="AD559" s="30"/>
      <c r="AE559" s="30"/>
      <c r="AR559" s="146" t="s">
        <v>753</v>
      </c>
      <c r="AT559" s="146" t="s">
        <v>140</v>
      </c>
      <c r="AU559" s="146" t="s">
        <v>79</v>
      </c>
      <c r="AY559" s="18" t="s">
        <v>136</v>
      </c>
      <c r="BE559" s="147">
        <f>IF(N559="základní",J559,0)</f>
        <v>0</v>
      </c>
      <c r="BF559" s="147">
        <f>IF(N559="snížená",J559,0)</f>
        <v>0</v>
      </c>
      <c r="BG559" s="147">
        <f>IF(N559="zákl. přenesená",J559,0)</f>
        <v>0</v>
      </c>
      <c r="BH559" s="147">
        <f>IF(N559="sníž. přenesená",J559,0)</f>
        <v>0</v>
      </c>
      <c r="BI559" s="147">
        <f>IF(N559="nulová",J559,0)</f>
        <v>0</v>
      </c>
      <c r="BJ559" s="18" t="s">
        <v>77</v>
      </c>
      <c r="BK559" s="147">
        <f>ROUND(I559*H559,2)</f>
        <v>0</v>
      </c>
      <c r="BL559" s="18" t="s">
        <v>753</v>
      </c>
      <c r="BM559" s="146" t="s">
        <v>762</v>
      </c>
    </row>
    <row r="560" spans="1:65" s="14" customFormat="1">
      <c r="B560" s="155"/>
      <c r="D560" s="149" t="s">
        <v>148</v>
      </c>
      <c r="E560" s="156" t="s">
        <v>3</v>
      </c>
      <c r="F560" s="157"/>
      <c r="H560" s="158"/>
      <c r="L560" s="155"/>
      <c r="M560" s="159"/>
      <c r="N560" s="160"/>
      <c r="O560" s="160"/>
      <c r="P560" s="160"/>
      <c r="Q560" s="160"/>
      <c r="R560" s="160"/>
      <c r="S560" s="160"/>
      <c r="T560" s="161"/>
      <c r="AT560" s="156" t="s">
        <v>148</v>
      </c>
      <c r="AU560" s="156" t="s">
        <v>79</v>
      </c>
      <c r="AV560" s="14" t="s">
        <v>79</v>
      </c>
      <c r="AW560" s="14" t="s">
        <v>31</v>
      </c>
      <c r="AX560" s="14" t="s">
        <v>69</v>
      </c>
      <c r="AY560" s="156" t="s">
        <v>136</v>
      </c>
    </row>
    <row r="561" spans="1:65" s="15" customFormat="1">
      <c r="B561" s="162"/>
      <c r="D561" s="149" t="s">
        <v>148</v>
      </c>
      <c r="E561" s="163" t="s">
        <v>3</v>
      </c>
      <c r="F561" s="164" t="s">
        <v>151</v>
      </c>
      <c r="H561" s="165"/>
      <c r="L561" s="162"/>
      <c r="M561" s="166"/>
      <c r="N561" s="167"/>
      <c r="O561" s="167"/>
      <c r="P561" s="167"/>
      <c r="Q561" s="167"/>
      <c r="R561" s="167"/>
      <c r="S561" s="167"/>
      <c r="T561" s="168"/>
      <c r="AT561" s="163" t="s">
        <v>148</v>
      </c>
      <c r="AU561" s="163" t="s">
        <v>79</v>
      </c>
      <c r="AV561" s="15" t="s">
        <v>145</v>
      </c>
      <c r="AW561" s="15" t="s">
        <v>31</v>
      </c>
      <c r="AX561" s="15" t="s">
        <v>77</v>
      </c>
      <c r="AY561" s="163" t="s">
        <v>136</v>
      </c>
    </row>
    <row r="562" spans="1:65" s="2" customFormat="1" ht="14.45" customHeight="1">
      <c r="A562" s="30"/>
      <c r="B562" s="135"/>
      <c r="C562" s="136" t="s">
        <v>737</v>
      </c>
      <c r="D562" s="136" t="s">
        <v>140</v>
      </c>
      <c r="E562" s="137" t="s">
        <v>764</v>
      </c>
      <c r="F562" s="138" t="s">
        <v>765</v>
      </c>
      <c r="G562" s="139" t="s">
        <v>1237</v>
      </c>
      <c r="H562" s="140">
        <v>1</v>
      </c>
      <c r="I562" s="141"/>
      <c r="J562" s="141">
        <f>ROUND(I562*H562,2)</f>
        <v>0</v>
      </c>
      <c r="K562" s="138" t="s">
        <v>144</v>
      </c>
      <c r="L562" s="31"/>
      <c r="M562" s="142" t="s">
        <v>3</v>
      </c>
      <c r="N562" s="143" t="s">
        <v>40</v>
      </c>
      <c r="O562" s="144">
        <v>0</v>
      </c>
      <c r="P562" s="144">
        <f>O562*H562</f>
        <v>0</v>
      </c>
      <c r="Q562" s="144">
        <v>0</v>
      </c>
      <c r="R562" s="144">
        <f>Q562*H562</f>
        <v>0</v>
      </c>
      <c r="S562" s="144">
        <v>0</v>
      </c>
      <c r="T562" s="145">
        <f>S562*H562</f>
        <v>0</v>
      </c>
      <c r="U562" s="30"/>
      <c r="V562" s="30"/>
      <c r="W562" s="30"/>
      <c r="X562" s="30"/>
      <c r="Y562" s="30"/>
      <c r="Z562" s="30"/>
      <c r="AA562" s="30"/>
      <c r="AB562" s="30"/>
      <c r="AC562" s="30"/>
      <c r="AD562" s="30"/>
      <c r="AE562" s="30"/>
      <c r="AR562" s="146" t="s">
        <v>753</v>
      </c>
      <c r="AT562" s="146" t="s">
        <v>140</v>
      </c>
      <c r="AU562" s="146" t="s">
        <v>79</v>
      </c>
      <c r="AY562" s="18" t="s">
        <v>136</v>
      </c>
      <c r="BE562" s="147">
        <f>IF(N562="základní",J562,0)</f>
        <v>0</v>
      </c>
      <c r="BF562" s="147">
        <f>IF(N562="snížená",J562,0)</f>
        <v>0</v>
      </c>
      <c r="BG562" s="147">
        <f>IF(N562="zákl. přenesená",J562,0)</f>
        <v>0</v>
      </c>
      <c r="BH562" s="147">
        <f>IF(N562="sníž. přenesená",J562,0)</f>
        <v>0</v>
      </c>
      <c r="BI562" s="147">
        <f>IF(N562="nulová",J562,0)</f>
        <v>0</v>
      </c>
      <c r="BJ562" s="18" t="s">
        <v>77</v>
      </c>
      <c r="BK562" s="147">
        <f>ROUND(I562*H562,2)</f>
        <v>0</v>
      </c>
      <c r="BL562" s="18" t="s">
        <v>753</v>
      </c>
      <c r="BM562" s="146" t="s">
        <v>766</v>
      </c>
    </row>
    <row r="563" spans="1:65" s="14" customFormat="1">
      <c r="B563" s="155"/>
      <c r="D563" s="149" t="s">
        <v>148</v>
      </c>
      <c r="E563" s="156" t="s">
        <v>3</v>
      </c>
      <c r="F563" s="157"/>
      <c r="H563" s="158"/>
      <c r="L563" s="155"/>
      <c r="M563" s="159"/>
      <c r="N563" s="160"/>
      <c r="O563" s="160"/>
      <c r="P563" s="160"/>
      <c r="Q563" s="160"/>
      <c r="R563" s="160"/>
      <c r="S563" s="160"/>
      <c r="T563" s="161"/>
      <c r="AT563" s="156" t="s">
        <v>148</v>
      </c>
      <c r="AU563" s="156" t="s">
        <v>79</v>
      </c>
      <c r="AV563" s="14" t="s">
        <v>79</v>
      </c>
      <c r="AW563" s="14" t="s">
        <v>31</v>
      </c>
      <c r="AX563" s="14" t="s">
        <v>69</v>
      </c>
      <c r="AY563" s="156" t="s">
        <v>136</v>
      </c>
    </row>
    <row r="564" spans="1:65" s="15" customFormat="1">
      <c r="B564" s="162"/>
      <c r="D564" s="149" t="s">
        <v>148</v>
      </c>
      <c r="E564" s="163" t="s">
        <v>3</v>
      </c>
      <c r="F564" s="164" t="s">
        <v>151</v>
      </c>
      <c r="H564" s="165"/>
      <c r="L564" s="162"/>
      <c r="M564" s="166"/>
      <c r="N564" s="167"/>
      <c r="O564" s="167"/>
      <c r="P564" s="167"/>
      <c r="Q564" s="167"/>
      <c r="R564" s="167"/>
      <c r="S564" s="167"/>
      <c r="T564" s="168"/>
      <c r="AT564" s="163" t="s">
        <v>148</v>
      </c>
      <c r="AU564" s="163" t="s">
        <v>79</v>
      </c>
      <c r="AV564" s="15" t="s">
        <v>145</v>
      </c>
      <c r="AW564" s="15" t="s">
        <v>31</v>
      </c>
      <c r="AX564" s="15" t="s">
        <v>77</v>
      </c>
      <c r="AY564" s="163" t="s">
        <v>136</v>
      </c>
    </row>
    <row r="565" spans="1:65" s="12" customFormat="1" ht="22.9" customHeight="1">
      <c r="B565" s="123"/>
      <c r="D565" s="124" t="s">
        <v>68</v>
      </c>
      <c r="E565" s="133" t="s">
        <v>767</v>
      </c>
      <c r="F565" s="133" t="s">
        <v>768</v>
      </c>
      <c r="J565" s="134">
        <f>BK565</f>
        <v>0</v>
      </c>
      <c r="L565" s="123"/>
      <c r="M565" s="127"/>
      <c r="N565" s="128"/>
      <c r="O565" s="128"/>
      <c r="P565" s="129">
        <f>SUM(P566:P568)</f>
        <v>0</v>
      </c>
      <c r="Q565" s="128"/>
      <c r="R565" s="129">
        <f>SUM(R566:R568)</f>
        <v>0</v>
      </c>
      <c r="S565" s="128"/>
      <c r="T565" s="130">
        <f>SUM(T566:T568)</f>
        <v>0</v>
      </c>
      <c r="AR565" s="124" t="s">
        <v>172</v>
      </c>
      <c r="AT565" s="131" t="s">
        <v>68</v>
      </c>
      <c r="AU565" s="131" t="s">
        <v>77</v>
      </c>
      <c r="AY565" s="124" t="s">
        <v>136</v>
      </c>
      <c r="BK565" s="132">
        <f>SUM(BK566:BK568)</f>
        <v>0</v>
      </c>
    </row>
    <row r="566" spans="1:65" s="2" customFormat="1" ht="14.45" customHeight="1">
      <c r="A566" s="30"/>
      <c r="B566" s="135"/>
      <c r="C566" s="136" t="s">
        <v>742</v>
      </c>
      <c r="D566" s="136" t="s">
        <v>140</v>
      </c>
      <c r="E566" s="137" t="s">
        <v>770</v>
      </c>
      <c r="F566" s="138" t="s">
        <v>768</v>
      </c>
      <c r="G566" s="139" t="s">
        <v>1237</v>
      </c>
      <c r="H566" s="140">
        <v>1</v>
      </c>
      <c r="I566" s="141"/>
      <c r="J566" s="141">
        <f>ROUND(I566*H566,2)</f>
        <v>0</v>
      </c>
      <c r="K566" s="138" t="s">
        <v>144</v>
      </c>
      <c r="L566" s="31"/>
      <c r="M566" s="142" t="s">
        <v>3</v>
      </c>
      <c r="N566" s="143" t="s">
        <v>40</v>
      </c>
      <c r="O566" s="144">
        <v>0</v>
      </c>
      <c r="P566" s="144">
        <f>O566*H566</f>
        <v>0</v>
      </c>
      <c r="Q566" s="144">
        <v>0</v>
      </c>
      <c r="R566" s="144">
        <f>Q566*H566</f>
        <v>0</v>
      </c>
      <c r="S566" s="144">
        <v>0</v>
      </c>
      <c r="T566" s="145">
        <f>S566*H566</f>
        <v>0</v>
      </c>
      <c r="U566" s="30"/>
      <c r="V566" s="30"/>
      <c r="W566" s="30"/>
      <c r="X566" s="30"/>
      <c r="Y566" s="30"/>
      <c r="Z566" s="30"/>
      <c r="AA566" s="30"/>
      <c r="AB566" s="30"/>
      <c r="AC566" s="30"/>
      <c r="AD566" s="30"/>
      <c r="AE566" s="30"/>
      <c r="AR566" s="146" t="s">
        <v>753</v>
      </c>
      <c r="AT566" s="146" t="s">
        <v>140</v>
      </c>
      <c r="AU566" s="146" t="s">
        <v>79</v>
      </c>
      <c r="AY566" s="18" t="s">
        <v>136</v>
      </c>
      <c r="BE566" s="147">
        <f>IF(N566="základní",J566,0)</f>
        <v>0</v>
      </c>
      <c r="BF566" s="147">
        <f>IF(N566="snížená",J566,0)</f>
        <v>0</v>
      </c>
      <c r="BG566" s="147">
        <f>IF(N566="zákl. přenesená",J566,0)</f>
        <v>0</v>
      </c>
      <c r="BH566" s="147">
        <f>IF(N566="sníž. přenesená",J566,0)</f>
        <v>0</v>
      </c>
      <c r="BI566" s="147">
        <f>IF(N566="nulová",J566,0)</f>
        <v>0</v>
      </c>
      <c r="BJ566" s="18" t="s">
        <v>77</v>
      </c>
      <c r="BK566" s="147">
        <f>ROUND(I566*H566,2)</f>
        <v>0</v>
      </c>
      <c r="BL566" s="18" t="s">
        <v>753</v>
      </c>
      <c r="BM566" s="146" t="s">
        <v>771</v>
      </c>
    </row>
    <row r="567" spans="1:65" s="14" customFormat="1">
      <c r="B567" s="155"/>
      <c r="D567" s="149" t="s">
        <v>148</v>
      </c>
      <c r="E567" s="156" t="s">
        <v>3</v>
      </c>
      <c r="F567" s="157"/>
      <c r="H567" s="158"/>
      <c r="L567" s="155"/>
      <c r="M567" s="159"/>
      <c r="N567" s="160"/>
      <c r="O567" s="160"/>
      <c r="P567" s="160"/>
      <c r="Q567" s="160"/>
      <c r="R567" s="160"/>
      <c r="S567" s="160"/>
      <c r="T567" s="161"/>
      <c r="AT567" s="156" t="s">
        <v>148</v>
      </c>
      <c r="AU567" s="156" t="s">
        <v>79</v>
      </c>
      <c r="AV567" s="14" t="s">
        <v>79</v>
      </c>
      <c r="AW567" s="14" t="s">
        <v>31</v>
      </c>
      <c r="AX567" s="14" t="s">
        <v>69</v>
      </c>
      <c r="AY567" s="156" t="s">
        <v>136</v>
      </c>
    </row>
    <row r="568" spans="1:65" s="15" customFormat="1">
      <c r="B568" s="162"/>
      <c r="D568" s="149" t="s">
        <v>148</v>
      </c>
      <c r="E568" s="163" t="s">
        <v>3</v>
      </c>
      <c r="F568" s="164" t="s">
        <v>151</v>
      </c>
      <c r="H568" s="165"/>
      <c r="L568" s="162"/>
      <c r="M568" s="166"/>
      <c r="N568" s="167"/>
      <c r="O568" s="167"/>
      <c r="P568" s="167"/>
      <c r="Q568" s="167"/>
      <c r="R568" s="167"/>
      <c r="S568" s="167"/>
      <c r="T568" s="168"/>
      <c r="AT568" s="163" t="s">
        <v>148</v>
      </c>
      <c r="AU568" s="163" t="s">
        <v>79</v>
      </c>
      <c r="AV568" s="15" t="s">
        <v>145</v>
      </c>
      <c r="AW568" s="15" t="s">
        <v>31</v>
      </c>
      <c r="AX568" s="15" t="s">
        <v>77</v>
      </c>
      <c r="AY568" s="163" t="s">
        <v>136</v>
      </c>
    </row>
    <row r="569" spans="1:65" s="12" customFormat="1" ht="22.9" customHeight="1">
      <c r="B569" s="123"/>
      <c r="D569" s="124" t="s">
        <v>68</v>
      </c>
      <c r="E569" s="133" t="s">
        <v>772</v>
      </c>
      <c r="F569" s="133" t="s">
        <v>773</v>
      </c>
      <c r="J569" s="134">
        <f>BK569</f>
        <v>0</v>
      </c>
      <c r="L569" s="123"/>
      <c r="M569" s="127"/>
      <c r="N569" s="128"/>
      <c r="O569" s="128"/>
      <c r="P569" s="129">
        <f>SUM(P570:P575)</f>
        <v>0</v>
      </c>
      <c r="Q569" s="128"/>
      <c r="R569" s="129">
        <f>SUM(R570:R575)</f>
        <v>0</v>
      </c>
      <c r="S569" s="128"/>
      <c r="T569" s="130">
        <f>SUM(T570:T575)</f>
        <v>0</v>
      </c>
      <c r="AR569" s="124" t="s">
        <v>172</v>
      </c>
      <c r="AT569" s="131" t="s">
        <v>68</v>
      </c>
      <c r="AU569" s="131" t="s">
        <v>77</v>
      </c>
      <c r="AY569" s="124" t="s">
        <v>136</v>
      </c>
      <c r="BK569" s="132">
        <f>SUM(BK570:BK575)</f>
        <v>0</v>
      </c>
    </row>
    <row r="570" spans="1:65" s="2" customFormat="1" ht="14.45" customHeight="1">
      <c r="A570" s="30"/>
      <c r="B570" s="135"/>
      <c r="C570" s="136" t="s">
        <v>750</v>
      </c>
      <c r="D570" s="136" t="s">
        <v>140</v>
      </c>
      <c r="E570" s="137" t="s">
        <v>775</v>
      </c>
      <c r="F570" s="138" t="s">
        <v>776</v>
      </c>
      <c r="G570" s="139" t="s">
        <v>1237</v>
      </c>
      <c r="H570" s="140">
        <v>1</v>
      </c>
      <c r="I570" s="141"/>
      <c r="J570" s="141">
        <f>ROUND(I570*H570,2)</f>
        <v>0</v>
      </c>
      <c r="K570" s="138" t="s">
        <v>3</v>
      </c>
      <c r="L570" s="31"/>
      <c r="M570" s="142" t="s">
        <v>3</v>
      </c>
      <c r="N570" s="143" t="s">
        <v>40</v>
      </c>
      <c r="O570" s="144">
        <v>0</v>
      </c>
      <c r="P570" s="144">
        <f>O570*H570</f>
        <v>0</v>
      </c>
      <c r="Q570" s="144">
        <v>0</v>
      </c>
      <c r="R570" s="144">
        <f>Q570*H570</f>
        <v>0</v>
      </c>
      <c r="S570" s="144">
        <v>0</v>
      </c>
      <c r="T570" s="145">
        <f>S570*H570</f>
        <v>0</v>
      </c>
      <c r="U570" s="30"/>
      <c r="V570" s="30"/>
      <c r="W570" s="30"/>
      <c r="X570" s="30"/>
      <c r="Y570" s="30"/>
      <c r="Z570" s="30"/>
      <c r="AA570" s="30"/>
      <c r="AB570" s="30"/>
      <c r="AC570" s="30"/>
      <c r="AD570" s="30"/>
      <c r="AE570" s="30"/>
      <c r="AR570" s="146" t="s">
        <v>753</v>
      </c>
      <c r="AT570" s="146" t="s">
        <v>140</v>
      </c>
      <c r="AU570" s="146" t="s">
        <v>79</v>
      </c>
      <c r="AY570" s="18" t="s">
        <v>136</v>
      </c>
      <c r="BE570" s="147">
        <f>IF(N570="základní",J570,0)</f>
        <v>0</v>
      </c>
      <c r="BF570" s="147">
        <f>IF(N570="snížená",J570,0)</f>
        <v>0</v>
      </c>
      <c r="BG570" s="147">
        <f>IF(N570="zákl. přenesená",J570,0)</f>
        <v>0</v>
      </c>
      <c r="BH570" s="147">
        <f>IF(N570="sníž. přenesená",J570,0)</f>
        <v>0</v>
      </c>
      <c r="BI570" s="147">
        <f>IF(N570="nulová",J570,0)</f>
        <v>0</v>
      </c>
      <c r="BJ570" s="18" t="s">
        <v>77</v>
      </c>
      <c r="BK570" s="147">
        <f>ROUND(I570*H570,2)</f>
        <v>0</v>
      </c>
      <c r="BL570" s="18" t="s">
        <v>753</v>
      </c>
      <c r="BM570" s="146" t="s">
        <v>1130</v>
      </c>
    </row>
    <row r="571" spans="1:65" s="14" customFormat="1">
      <c r="B571" s="155"/>
      <c r="D571" s="149" t="s">
        <v>148</v>
      </c>
      <c r="E571" s="156" t="s">
        <v>3</v>
      </c>
      <c r="F571" s="157"/>
      <c r="H571" s="158"/>
      <c r="L571" s="155"/>
      <c r="M571" s="159"/>
      <c r="N571" s="160"/>
      <c r="O571" s="160"/>
      <c r="P571" s="160"/>
      <c r="Q571" s="160"/>
      <c r="R571" s="160"/>
      <c r="S571" s="160"/>
      <c r="T571" s="161"/>
      <c r="AT571" s="156" t="s">
        <v>148</v>
      </c>
      <c r="AU571" s="156" t="s">
        <v>79</v>
      </c>
      <c r="AV571" s="14" t="s">
        <v>79</v>
      </c>
      <c r="AW571" s="14" t="s">
        <v>31</v>
      </c>
      <c r="AX571" s="14" t="s">
        <v>69</v>
      </c>
      <c r="AY571" s="156" t="s">
        <v>136</v>
      </c>
    </row>
    <row r="572" spans="1:65" s="15" customFormat="1">
      <c r="B572" s="162"/>
      <c r="D572" s="149" t="s">
        <v>148</v>
      </c>
      <c r="E572" s="163" t="s">
        <v>3</v>
      </c>
      <c r="F572" s="164" t="s">
        <v>151</v>
      </c>
      <c r="H572" s="165"/>
      <c r="L572" s="162"/>
      <c r="M572" s="166"/>
      <c r="N572" s="167"/>
      <c r="O572" s="167"/>
      <c r="P572" s="167"/>
      <c r="Q572" s="167"/>
      <c r="R572" s="167"/>
      <c r="S572" s="167"/>
      <c r="T572" s="168"/>
      <c r="AT572" s="163" t="s">
        <v>148</v>
      </c>
      <c r="AU572" s="163" t="s">
        <v>79</v>
      </c>
      <c r="AV572" s="15" t="s">
        <v>145</v>
      </c>
      <c r="AW572" s="15" t="s">
        <v>31</v>
      </c>
      <c r="AX572" s="15" t="s">
        <v>77</v>
      </c>
      <c r="AY572" s="163" t="s">
        <v>136</v>
      </c>
    </row>
    <row r="573" spans="1:65" s="2" customFormat="1" ht="24.2" customHeight="1">
      <c r="A573" s="30"/>
      <c r="B573" s="135"/>
      <c r="C573" s="136" t="s">
        <v>755</v>
      </c>
      <c r="D573" s="136" t="s">
        <v>140</v>
      </c>
      <c r="E573" s="137" t="s">
        <v>779</v>
      </c>
      <c r="F573" s="138" t="s">
        <v>780</v>
      </c>
      <c r="G573" s="139" t="s">
        <v>1237</v>
      </c>
      <c r="H573" s="140">
        <v>1</v>
      </c>
      <c r="I573" s="141"/>
      <c r="J573" s="141">
        <f>ROUND(I573*H573,2)</f>
        <v>0</v>
      </c>
      <c r="K573" s="138" t="s">
        <v>3</v>
      </c>
      <c r="L573" s="31"/>
      <c r="M573" s="142" t="s">
        <v>3</v>
      </c>
      <c r="N573" s="143" t="s">
        <v>40</v>
      </c>
      <c r="O573" s="144">
        <v>0</v>
      </c>
      <c r="P573" s="144">
        <f>O573*H573</f>
        <v>0</v>
      </c>
      <c r="Q573" s="144">
        <v>0</v>
      </c>
      <c r="R573" s="144">
        <f>Q573*H573</f>
        <v>0</v>
      </c>
      <c r="S573" s="144">
        <v>0</v>
      </c>
      <c r="T573" s="145">
        <f>S573*H573</f>
        <v>0</v>
      </c>
      <c r="U573" s="30"/>
      <c r="V573" s="30"/>
      <c r="W573" s="30"/>
      <c r="X573" s="30"/>
      <c r="Y573" s="30"/>
      <c r="Z573" s="30"/>
      <c r="AA573" s="30"/>
      <c r="AB573" s="30"/>
      <c r="AC573" s="30"/>
      <c r="AD573" s="30"/>
      <c r="AE573" s="30"/>
      <c r="AR573" s="146" t="s">
        <v>753</v>
      </c>
      <c r="AT573" s="146" t="s">
        <v>140</v>
      </c>
      <c r="AU573" s="146" t="s">
        <v>79</v>
      </c>
      <c r="AY573" s="18" t="s">
        <v>136</v>
      </c>
      <c r="BE573" s="147">
        <f>IF(N573="základní",J573,0)</f>
        <v>0</v>
      </c>
      <c r="BF573" s="147">
        <f>IF(N573="snížená",J573,0)</f>
        <v>0</v>
      </c>
      <c r="BG573" s="147">
        <f>IF(N573="zákl. přenesená",J573,0)</f>
        <v>0</v>
      </c>
      <c r="BH573" s="147">
        <f>IF(N573="sníž. přenesená",J573,0)</f>
        <v>0</v>
      </c>
      <c r="BI573" s="147">
        <f>IF(N573="nulová",J573,0)</f>
        <v>0</v>
      </c>
      <c r="BJ573" s="18" t="s">
        <v>77</v>
      </c>
      <c r="BK573" s="147">
        <f>ROUND(I573*H573,2)</f>
        <v>0</v>
      </c>
      <c r="BL573" s="18" t="s">
        <v>753</v>
      </c>
      <c r="BM573" s="146" t="s">
        <v>1131</v>
      </c>
    </row>
    <row r="574" spans="1:65" s="14" customFormat="1">
      <c r="B574" s="155"/>
      <c r="D574" s="149" t="s">
        <v>148</v>
      </c>
      <c r="E574" s="156" t="s">
        <v>3</v>
      </c>
      <c r="F574" s="157"/>
      <c r="H574" s="158"/>
      <c r="L574" s="155"/>
      <c r="M574" s="159"/>
      <c r="N574" s="160"/>
      <c r="O574" s="160"/>
      <c r="P574" s="160"/>
      <c r="Q574" s="160"/>
      <c r="R574" s="160"/>
      <c r="S574" s="160"/>
      <c r="T574" s="161"/>
      <c r="AT574" s="156" t="s">
        <v>148</v>
      </c>
      <c r="AU574" s="156" t="s">
        <v>79</v>
      </c>
      <c r="AV574" s="14" t="s">
        <v>79</v>
      </c>
      <c r="AW574" s="14" t="s">
        <v>31</v>
      </c>
      <c r="AX574" s="14" t="s">
        <v>69</v>
      </c>
      <c r="AY574" s="156" t="s">
        <v>136</v>
      </c>
    </row>
    <row r="575" spans="1:65" s="15" customFormat="1">
      <c r="B575" s="162"/>
      <c r="D575" s="149" t="s">
        <v>148</v>
      </c>
      <c r="E575" s="163" t="s">
        <v>3</v>
      </c>
      <c r="F575" s="164" t="s">
        <v>151</v>
      </c>
      <c r="H575" s="165"/>
      <c r="L575" s="162"/>
      <c r="M575" s="188"/>
      <c r="N575" s="189"/>
      <c r="O575" s="189"/>
      <c r="P575" s="189"/>
      <c r="Q575" s="189"/>
      <c r="R575" s="189"/>
      <c r="S575" s="189"/>
      <c r="T575" s="190"/>
      <c r="AT575" s="163" t="s">
        <v>148</v>
      </c>
      <c r="AU575" s="163" t="s">
        <v>79</v>
      </c>
      <c r="AV575" s="15" t="s">
        <v>145</v>
      </c>
      <c r="AW575" s="15" t="s">
        <v>31</v>
      </c>
      <c r="AX575" s="15" t="s">
        <v>77</v>
      </c>
      <c r="AY575" s="163" t="s">
        <v>136</v>
      </c>
    </row>
    <row r="576" spans="1:65" s="2" customFormat="1" ht="6.95" customHeight="1">
      <c r="A576" s="30"/>
      <c r="B576" s="40"/>
      <c r="C576" s="41"/>
      <c r="D576" s="41"/>
      <c r="E576" s="41"/>
      <c r="F576" s="41"/>
      <c r="G576" s="41"/>
      <c r="H576" s="41"/>
      <c r="I576" s="41"/>
      <c r="J576" s="41"/>
      <c r="K576" s="41"/>
      <c r="L576" s="31"/>
      <c r="M576" s="30"/>
      <c r="O576" s="30"/>
      <c r="P576" s="30"/>
      <c r="Q576" s="30"/>
      <c r="R576" s="30"/>
      <c r="S576" s="30"/>
      <c r="T576" s="30"/>
      <c r="U576" s="30"/>
      <c r="V576" s="30"/>
      <c r="W576" s="30"/>
      <c r="X576" s="30"/>
      <c r="Y576" s="30"/>
      <c r="Z576" s="30"/>
      <c r="AA576" s="30"/>
      <c r="AB576" s="30"/>
      <c r="AC576" s="30"/>
      <c r="AD576" s="30"/>
      <c r="AE576" s="30"/>
    </row>
  </sheetData>
  <autoFilter ref="C111:K575"/>
  <mergeCells count="9">
    <mergeCell ref="E50:H50"/>
    <mergeCell ref="E102:H102"/>
    <mergeCell ref="E104:H10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47"/>
  <sheetViews>
    <sheetView showGridLines="0" workbookViewId="0">
      <selection activeCell="W38" sqref="W3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191" t="s">
        <v>6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1:46" s="1" customFormat="1" ht="24.95" customHeight="1">
      <c r="B4" s="21"/>
      <c r="D4" s="22" t="s">
        <v>89</v>
      </c>
      <c r="L4" s="21"/>
      <c r="M4" s="87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25" t="str">
        <f>'Rekapitulace stavby'!K6</f>
        <v>Oprava přívodního vodovodního řadu Břilice</v>
      </c>
      <c r="F7" s="226"/>
      <c r="G7" s="226"/>
      <c r="H7" s="226"/>
      <c r="L7" s="21"/>
    </row>
    <row r="8" spans="1:46" s="2" customFormat="1" ht="12" customHeight="1">
      <c r="A8" s="30"/>
      <c r="B8" s="31"/>
      <c r="C8" s="30"/>
      <c r="D8" s="27" t="s">
        <v>90</v>
      </c>
      <c r="E8" s="30"/>
      <c r="F8" s="30"/>
      <c r="G8" s="30"/>
      <c r="H8" s="30"/>
      <c r="I8" s="30"/>
      <c r="J8" s="30"/>
      <c r="K8" s="30"/>
      <c r="L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5" t="s">
        <v>1132</v>
      </c>
      <c r="F9" s="224"/>
      <c r="G9" s="224"/>
      <c r="H9" s="224"/>
      <c r="I9" s="30"/>
      <c r="J9" s="30"/>
      <c r="K9" s="30"/>
      <c r="L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3</v>
      </c>
      <c r="G11" s="30"/>
      <c r="H11" s="30"/>
      <c r="I11" s="27" t="s">
        <v>17</v>
      </c>
      <c r="J11" s="25" t="s">
        <v>3</v>
      </c>
      <c r="K11" s="30"/>
      <c r="L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48" t="str">
        <f>'Rekapitulace stavby'!AN8</f>
        <v>7. 9. 2020</v>
      </c>
      <c r="K12" s="30"/>
      <c r="L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tr">
        <f>IF('Rekapitulace stavby'!AN10="","",'Rekapitulace stavby'!AN10)</f>
        <v/>
      </c>
      <c r="K14" s="30"/>
      <c r="L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tr">
        <f>IF('Rekapitulace stavby'!E11="","",'Rekapitulace stavby'!E11)</f>
        <v xml:space="preserve"> </v>
      </c>
      <c r="F15" s="30"/>
      <c r="G15" s="30"/>
      <c r="H15" s="30"/>
      <c r="I15" s="27" t="s">
        <v>25</v>
      </c>
      <c r="J15" s="25" t="str">
        <f>IF('Rekapitulace stavby'!AN11="","",'Rekapitulace stavby'!AN11)</f>
        <v/>
      </c>
      <c r="K15" s="30"/>
      <c r="L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00" t="str">
        <f>'Rekapitulace stavby'!E14</f>
        <v xml:space="preserve"> </v>
      </c>
      <c r="F18" s="200"/>
      <c r="G18" s="200"/>
      <c r="H18" s="200"/>
      <c r="I18" s="27" t="s">
        <v>25</v>
      </c>
      <c r="J18" s="25" t="str">
        <f>'Rekapitulace stavby'!AN14</f>
        <v/>
      </c>
      <c r="K18" s="30"/>
      <c r="L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23</v>
      </c>
      <c r="J20" s="25" t="s">
        <v>28</v>
      </c>
      <c r="K20" s="30"/>
      <c r="L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29</v>
      </c>
      <c r="F21" s="30"/>
      <c r="G21" s="30"/>
      <c r="H21" s="30"/>
      <c r="I21" s="27" t="s">
        <v>25</v>
      </c>
      <c r="J21" s="25" t="s">
        <v>30</v>
      </c>
      <c r="K21" s="30"/>
      <c r="L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32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5" t="str">
        <f>IF('Rekapitulace stavby'!AN20="","",'Rekapitulace stavby'!AN20)</f>
        <v/>
      </c>
      <c r="K24" s="30"/>
      <c r="L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33</v>
      </c>
      <c r="E26" s="30"/>
      <c r="F26" s="30"/>
      <c r="G26" s="30"/>
      <c r="H26" s="30"/>
      <c r="I26" s="30"/>
      <c r="J26" s="30"/>
      <c r="K26" s="30"/>
      <c r="L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9"/>
      <c r="B27" s="90"/>
      <c r="C27" s="89"/>
      <c r="D27" s="89"/>
      <c r="E27" s="202" t="s">
        <v>3</v>
      </c>
      <c r="F27" s="202"/>
      <c r="G27" s="202"/>
      <c r="H27" s="202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2" t="s">
        <v>35</v>
      </c>
      <c r="E30" s="30"/>
      <c r="F30" s="30"/>
      <c r="G30" s="30"/>
      <c r="H30" s="30"/>
      <c r="I30" s="30"/>
      <c r="J30" s="64">
        <f>ROUND(J95, 2)</f>
        <v>0</v>
      </c>
      <c r="K30" s="30"/>
      <c r="L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37</v>
      </c>
      <c r="G32" s="30"/>
      <c r="H32" s="30"/>
      <c r="I32" s="34" t="s">
        <v>36</v>
      </c>
      <c r="J32" s="34" t="s">
        <v>38</v>
      </c>
      <c r="K32" s="30"/>
      <c r="L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3" t="s">
        <v>39</v>
      </c>
      <c r="E33" s="27" t="s">
        <v>40</v>
      </c>
      <c r="F33" s="94">
        <f>ROUND((SUM(BE95:BE246)),  2)</f>
        <v>0</v>
      </c>
      <c r="G33" s="30"/>
      <c r="H33" s="30"/>
      <c r="I33" s="95">
        <v>0.21</v>
      </c>
      <c r="J33" s="94">
        <f>ROUND(((SUM(BE95:BE246))*I33),  2)</f>
        <v>0</v>
      </c>
      <c r="K33" s="30"/>
      <c r="L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41</v>
      </c>
      <c r="F34" s="94">
        <f>ROUND((SUM(BF95:BF246)),  2)</f>
        <v>0</v>
      </c>
      <c r="G34" s="30"/>
      <c r="H34" s="30"/>
      <c r="I34" s="95">
        <v>0.15</v>
      </c>
      <c r="J34" s="94">
        <f>ROUND(((SUM(BF95:BF246))*I34),  2)</f>
        <v>0</v>
      </c>
      <c r="K34" s="30"/>
      <c r="L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42</v>
      </c>
      <c r="F35" s="94">
        <f>ROUND((SUM(BG95:BG246)),  2)</f>
        <v>0</v>
      </c>
      <c r="G35" s="30"/>
      <c r="H35" s="30"/>
      <c r="I35" s="95">
        <v>0.21</v>
      </c>
      <c r="J35" s="94">
        <f>0</f>
        <v>0</v>
      </c>
      <c r="K35" s="30"/>
      <c r="L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43</v>
      </c>
      <c r="F36" s="94">
        <f>ROUND((SUM(BH95:BH246)),  2)</f>
        <v>0</v>
      </c>
      <c r="G36" s="30"/>
      <c r="H36" s="30"/>
      <c r="I36" s="95">
        <v>0.15</v>
      </c>
      <c r="J36" s="94">
        <f>0</f>
        <v>0</v>
      </c>
      <c r="K36" s="30"/>
      <c r="L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44</v>
      </c>
      <c r="F37" s="94">
        <f>ROUND((SUM(BI95:BI246)),  2)</f>
        <v>0</v>
      </c>
      <c r="G37" s="30"/>
      <c r="H37" s="30"/>
      <c r="I37" s="95">
        <v>0</v>
      </c>
      <c r="J37" s="94">
        <f>0</f>
        <v>0</v>
      </c>
      <c r="K37" s="30"/>
      <c r="L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6"/>
      <c r="D39" s="97" t="s">
        <v>45</v>
      </c>
      <c r="E39" s="53"/>
      <c r="F39" s="53"/>
      <c r="G39" s="98" t="s">
        <v>46</v>
      </c>
      <c r="H39" s="99" t="s">
        <v>47</v>
      </c>
      <c r="I39" s="53"/>
      <c r="J39" s="100">
        <f>SUM(J30:J37)</f>
        <v>0</v>
      </c>
      <c r="K39" s="101"/>
      <c r="L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22" t="s">
        <v>92</v>
      </c>
      <c r="D45" s="30"/>
      <c r="E45" s="30"/>
      <c r="F45" s="30"/>
      <c r="G45" s="30"/>
      <c r="H45" s="30"/>
      <c r="I45" s="30"/>
      <c r="J45" s="30"/>
      <c r="K45" s="30"/>
      <c r="L45" s="8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7" t="s">
        <v>14</v>
      </c>
      <c r="D47" s="30"/>
      <c r="E47" s="30"/>
      <c r="F47" s="30"/>
      <c r="G47" s="30"/>
      <c r="H47" s="30"/>
      <c r="I47" s="30"/>
      <c r="J47" s="30"/>
      <c r="K47" s="30"/>
      <c r="L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0"/>
      <c r="D48" s="30"/>
      <c r="E48" s="225" t="str">
        <f>E7</f>
        <v>Oprava přívodního vodovodního řadu Břilice</v>
      </c>
      <c r="F48" s="226"/>
      <c r="G48" s="226"/>
      <c r="H48" s="226"/>
      <c r="I48" s="30"/>
      <c r="J48" s="30"/>
      <c r="K48" s="30"/>
      <c r="L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7" t="s">
        <v>90</v>
      </c>
      <c r="D49" s="30"/>
      <c r="E49" s="30"/>
      <c r="F49" s="30"/>
      <c r="G49" s="30"/>
      <c r="H49" s="30"/>
      <c r="I49" s="30"/>
      <c r="J49" s="30"/>
      <c r="K49" s="30"/>
      <c r="L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15" t="str">
        <f>E9</f>
        <v>SO 04 - Přípojky vodovodní</v>
      </c>
      <c r="F50" s="224"/>
      <c r="G50" s="224"/>
      <c r="H50" s="224"/>
      <c r="I50" s="30"/>
      <c r="J50" s="30"/>
      <c r="K50" s="30"/>
      <c r="L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7" t="s">
        <v>18</v>
      </c>
      <c r="D52" s="30"/>
      <c r="E52" s="30"/>
      <c r="F52" s="25" t="str">
        <f>F12</f>
        <v>Břilice</v>
      </c>
      <c r="G52" s="30"/>
      <c r="H52" s="30"/>
      <c r="I52" s="27" t="s">
        <v>20</v>
      </c>
      <c r="J52" s="48" t="str">
        <f>IF(J12="","",J12)</f>
        <v>7. 9. 2020</v>
      </c>
      <c r="K52" s="30"/>
      <c r="L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40.15" customHeight="1">
      <c r="A54" s="30"/>
      <c r="B54" s="31"/>
      <c r="C54" s="27" t="s">
        <v>22</v>
      </c>
      <c r="D54" s="30"/>
      <c r="E54" s="30"/>
      <c r="F54" s="25" t="str">
        <f>E15</f>
        <v xml:space="preserve"> </v>
      </c>
      <c r="G54" s="30"/>
      <c r="H54" s="30"/>
      <c r="I54" s="27" t="s">
        <v>27</v>
      </c>
      <c r="J54" s="28" t="str">
        <f>E21</f>
        <v>Ing.Jana Máchová - vodohospodářská projekce</v>
      </c>
      <c r="K54" s="30"/>
      <c r="L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7" t="s">
        <v>26</v>
      </c>
      <c r="D55" s="30"/>
      <c r="E55" s="30"/>
      <c r="F55" s="25" t="str">
        <f>IF(E18="","",E18)</f>
        <v xml:space="preserve"> </v>
      </c>
      <c r="G55" s="30"/>
      <c r="H55" s="30"/>
      <c r="I55" s="27" t="s">
        <v>32</v>
      </c>
      <c r="J55" s="28" t="str">
        <f>E24</f>
        <v xml:space="preserve"> </v>
      </c>
      <c r="K55" s="30"/>
      <c r="L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102" t="s">
        <v>93</v>
      </c>
      <c r="D57" s="96"/>
      <c r="E57" s="96"/>
      <c r="F57" s="96"/>
      <c r="G57" s="96"/>
      <c r="H57" s="96"/>
      <c r="I57" s="96"/>
      <c r="J57" s="103" t="s">
        <v>94</v>
      </c>
      <c r="K57" s="96"/>
      <c r="L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104" t="s">
        <v>67</v>
      </c>
      <c r="D59" s="30"/>
      <c r="E59" s="30"/>
      <c r="F59" s="30"/>
      <c r="G59" s="30"/>
      <c r="H59" s="30"/>
      <c r="I59" s="30"/>
      <c r="J59" s="64">
        <f>J95</f>
        <v>0</v>
      </c>
      <c r="K59" s="30"/>
      <c r="L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95</v>
      </c>
    </row>
    <row r="60" spans="1:47" s="9" customFormat="1" ht="24.95" customHeight="1">
      <c r="B60" s="105"/>
      <c r="D60" s="106" t="s">
        <v>96</v>
      </c>
      <c r="E60" s="107"/>
      <c r="F60" s="107"/>
      <c r="G60" s="107"/>
      <c r="H60" s="107"/>
      <c r="I60" s="107"/>
      <c r="J60" s="108">
        <f>J96</f>
        <v>0</v>
      </c>
      <c r="L60" s="105"/>
    </row>
    <row r="61" spans="1:47" s="10" customFormat="1" ht="19.899999999999999" customHeight="1">
      <c r="B61" s="109"/>
      <c r="D61" s="110" t="s">
        <v>97</v>
      </c>
      <c r="E61" s="111"/>
      <c r="F61" s="111"/>
      <c r="G61" s="111"/>
      <c r="H61" s="111"/>
      <c r="I61" s="111"/>
      <c r="J61" s="112">
        <f>J97</f>
        <v>0</v>
      </c>
      <c r="L61" s="109"/>
    </row>
    <row r="62" spans="1:47" s="10" customFormat="1" ht="14.85" customHeight="1">
      <c r="B62" s="109"/>
      <c r="D62" s="110" t="s">
        <v>98</v>
      </c>
      <c r="E62" s="111"/>
      <c r="F62" s="111"/>
      <c r="G62" s="111"/>
      <c r="H62" s="111"/>
      <c r="I62" s="111"/>
      <c r="J62" s="112">
        <f>J98</f>
        <v>0</v>
      </c>
      <c r="L62" s="109"/>
    </row>
    <row r="63" spans="1:47" s="10" customFormat="1" ht="14.85" customHeight="1">
      <c r="B63" s="109"/>
      <c r="D63" s="110" t="s">
        <v>100</v>
      </c>
      <c r="E63" s="111"/>
      <c r="F63" s="111"/>
      <c r="G63" s="111"/>
      <c r="H63" s="111"/>
      <c r="I63" s="111"/>
      <c r="J63" s="112">
        <f>J105</f>
        <v>0</v>
      </c>
      <c r="L63" s="109"/>
    </row>
    <row r="64" spans="1:47" s="10" customFormat="1" ht="14.85" customHeight="1">
      <c r="B64" s="109"/>
      <c r="D64" s="110" t="s">
        <v>103</v>
      </c>
      <c r="E64" s="111"/>
      <c r="F64" s="111"/>
      <c r="G64" s="111"/>
      <c r="H64" s="111"/>
      <c r="I64" s="111"/>
      <c r="J64" s="112">
        <f>J121</f>
        <v>0</v>
      </c>
      <c r="L64" s="109"/>
    </row>
    <row r="65" spans="1:31" s="10" customFormat="1" ht="14.85" customHeight="1">
      <c r="B65" s="109"/>
      <c r="D65" s="110" t="s">
        <v>104</v>
      </c>
      <c r="E65" s="111"/>
      <c r="F65" s="111"/>
      <c r="G65" s="111"/>
      <c r="H65" s="111"/>
      <c r="I65" s="111"/>
      <c r="J65" s="112">
        <f>J138</f>
        <v>0</v>
      </c>
      <c r="L65" s="109"/>
    </row>
    <row r="66" spans="1:31" s="10" customFormat="1" ht="14.85" customHeight="1">
      <c r="B66" s="109"/>
      <c r="D66" s="110" t="s">
        <v>105</v>
      </c>
      <c r="E66" s="111"/>
      <c r="F66" s="111"/>
      <c r="G66" s="111"/>
      <c r="H66" s="111"/>
      <c r="I66" s="111"/>
      <c r="J66" s="112">
        <f>J153</f>
        <v>0</v>
      </c>
      <c r="L66" s="109"/>
    </row>
    <row r="67" spans="1:31" s="10" customFormat="1" ht="19.899999999999999" customHeight="1">
      <c r="B67" s="109"/>
      <c r="D67" s="110" t="s">
        <v>108</v>
      </c>
      <c r="E67" s="111"/>
      <c r="F67" s="111"/>
      <c r="G67" s="111"/>
      <c r="H67" s="111"/>
      <c r="I67" s="111"/>
      <c r="J67" s="112">
        <f>J157</f>
        <v>0</v>
      </c>
      <c r="L67" s="109"/>
    </row>
    <row r="68" spans="1:31" s="10" customFormat="1" ht="14.85" customHeight="1">
      <c r="B68" s="109"/>
      <c r="D68" s="110" t="s">
        <v>109</v>
      </c>
      <c r="E68" s="111"/>
      <c r="F68" s="111"/>
      <c r="G68" s="111"/>
      <c r="H68" s="111"/>
      <c r="I68" s="111"/>
      <c r="J68" s="112">
        <f>J158</f>
        <v>0</v>
      </c>
      <c r="L68" s="109"/>
    </row>
    <row r="69" spans="1:31" s="10" customFormat="1" ht="19.899999999999999" customHeight="1">
      <c r="B69" s="109"/>
      <c r="D69" s="110" t="s">
        <v>110</v>
      </c>
      <c r="E69" s="111"/>
      <c r="F69" s="111"/>
      <c r="G69" s="111"/>
      <c r="H69" s="111"/>
      <c r="I69" s="111"/>
      <c r="J69" s="112">
        <f>J168</f>
        <v>0</v>
      </c>
      <c r="L69" s="109"/>
    </row>
    <row r="70" spans="1:31" s="10" customFormat="1" ht="14.85" customHeight="1">
      <c r="B70" s="109"/>
      <c r="D70" s="110" t="s">
        <v>112</v>
      </c>
      <c r="E70" s="111"/>
      <c r="F70" s="111"/>
      <c r="G70" s="111"/>
      <c r="H70" s="111"/>
      <c r="I70" s="111"/>
      <c r="J70" s="112">
        <f>J169</f>
        <v>0</v>
      </c>
      <c r="L70" s="109"/>
    </row>
    <row r="71" spans="1:31" s="10" customFormat="1" ht="14.85" customHeight="1">
      <c r="B71" s="109"/>
      <c r="D71" s="110" t="s">
        <v>113</v>
      </c>
      <c r="E71" s="111"/>
      <c r="F71" s="111"/>
      <c r="G71" s="111"/>
      <c r="H71" s="111"/>
      <c r="I71" s="111"/>
      <c r="J71" s="112">
        <f>J182</f>
        <v>0</v>
      </c>
      <c r="L71" s="109"/>
    </row>
    <row r="72" spans="1:31" s="10" customFormat="1" ht="19.899999999999999" customHeight="1">
      <c r="B72" s="109"/>
      <c r="D72" s="110" t="s">
        <v>1133</v>
      </c>
      <c r="E72" s="111"/>
      <c r="F72" s="111"/>
      <c r="G72" s="111"/>
      <c r="H72" s="111"/>
      <c r="I72" s="111"/>
      <c r="J72" s="112">
        <f>J230</f>
        <v>0</v>
      </c>
      <c r="L72" s="109"/>
    </row>
    <row r="73" spans="1:31" s="9" customFormat="1" ht="24.95" customHeight="1">
      <c r="B73" s="105"/>
      <c r="D73" s="106" t="s">
        <v>117</v>
      </c>
      <c r="E73" s="107"/>
      <c r="F73" s="107"/>
      <c r="G73" s="107"/>
      <c r="H73" s="107"/>
      <c r="I73" s="107"/>
      <c r="J73" s="108">
        <f>J232</f>
        <v>0</v>
      </c>
      <c r="L73" s="105"/>
    </row>
    <row r="74" spans="1:31" s="10" customFormat="1" ht="19.899999999999999" customHeight="1">
      <c r="B74" s="109"/>
      <c r="D74" s="110" t="s">
        <v>118</v>
      </c>
      <c r="E74" s="111"/>
      <c r="F74" s="111"/>
      <c r="G74" s="111"/>
      <c r="H74" s="111"/>
      <c r="I74" s="111"/>
      <c r="J74" s="112">
        <f>J233</f>
        <v>0</v>
      </c>
      <c r="L74" s="109"/>
    </row>
    <row r="75" spans="1:31" s="10" customFormat="1" ht="19.899999999999999" customHeight="1">
      <c r="B75" s="109"/>
      <c r="D75" s="110" t="s">
        <v>119</v>
      </c>
      <c r="E75" s="111"/>
      <c r="F75" s="111"/>
      <c r="G75" s="111"/>
      <c r="H75" s="111"/>
      <c r="I75" s="111"/>
      <c r="J75" s="112">
        <f>J243</f>
        <v>0</v>
      </c>
      <c r="L75" s="109"/>
    </row>
    <row r="76" spans="1:31" s="2" customFormat="1" ht="21.75" customHeigh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8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6.95" customHeight="1">
      <c r="A77" s="30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8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63" s="2" customFormat="1" ht="6.95" customHeight="1">
      <c r="A81" s="30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88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3" s="2" customFormat="1" ht="24.95" customHeight="1">
      <c r="A82" s="30"/>
      <c r="B82" s="31"/>
      <c r="C82" s="22" t="s">
        <v>121</v>
      </c>
      <c r="D82" s="30"/>
      <c r="E82" s="30"/>
      <c r="F82" s="30"/>
      <c r="G82" s="30"/>
      <c r="H82" s="30"/>
      <c r="I82" s="30"/>
      <c r="J82" s="30"/>
      <c r="K82" s="30"/>
      <c r="L82" s="88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3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88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63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88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63" s="2" customFormat="1" ht="16.5" customHeight="1">
      <c r="A85" s="30"/>
      <c r="B85" s="31"/>
      <c r="C85" s="30"/>
      <c r="D85" s="30"/>
      <c r="E85" s="225" t="str">
        <f>E7</f>
        <v>Oprava přívodního vodovodního řadu Břilice</v>
      </c>
      <c r="F85" s="226"/>
      <c r="G85" s="226"/>
      <c r="H85" s="226"/>
      <c r="I85" s="30"/>
      <c r="J85" s="30"/>
      <c r="K85" s="30"/>
      <c r="L85" s="88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63" s="2" customFormat="1" ht="12" customHeight="1">
      <c r="A86" s="30"/>
      <c r="B86" s="31"/>
      <c r="C86" s="27" t="s">
        <v>90</v>
      </c>
      <c r="D86" s="30"/>
      <c r="E86" s="30"/>
      <c r="F86" s="30"/>
      <c r="G86" s="30"/>
      <c r="H86" s="30"/>
      <c r="I86" s="30"/>
      <c r="J86" s="30"/>
      <c r="K86" s="30"/>
      <c r="L86" s="88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63" s="2" customFormat="1" ht="16.5" customHeight="1">
      <c r="A87" s="30"/>
      <c r="B87" s="31"/>
      <c r="C87" s="30"/>
      <c r="D87" s="30"/>
      <c r="E87" s="215" t="str">
        <f>E9</f>
        <v>SO 04 - Přípojky vodovodní</v>
      </c>
      <c r="F87" s="224"/>
      <c r="G87" s="224"/>
      <c r="H87" s="224"/>
      <c r="I87" s="30"/>
      <c r="J87" s="30"/>
      <c r="K87" s="30"/>
      <c r="L87" s="88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63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88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63" s="2" customFormat="1" ht="12" customHeight="1">
      <c r="A89" s="30"/>
      <c r="B89" s="31"/>
      <c r="C89" s="27" t="s">
        <v>18</v>
      </c>
      <c r="D89" s="30"/>
      <c r="E89" s="30"/>
      <c r="F89" s="25" t="str">
        <f>F12</f>
        <v>Břilice</v>
      </c>
      <c r="G89" s="30"/>
      <c r="H89" s="30"/>
      <c r="I89" s="27" t="s">
        <v>20</v>
      </c>
      <c r="J89" s="48" t="str">
        <f>IF(J12="","",J12)</f>
        <v>7. 9. 2020</v>
      </c>
      <c r="K89" s="30"/>
      <c r="L89" s="88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63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88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63" s="2" customFormat="1" ht="40.15" customHeight="1">
      <c r="A91" s="30"/>
      <c r="B91" s="31"/>
      <c r="C91" s="27" t="s">
        <v>22</v>
      </c>
      <c r="D91" s="30"/>
      <c r="E91" s="30"/>
      <c r="F91" s="25" t="str">
        <f>E15</f>
        <v xml:space="preserve"> </v>
      </c>
      <c r="G91" s="30"/>
      <c r="H91" s="30"/>
      <c r="I91" s="27" t="s">
        <v>27</v>
      </c>
      <c r="J91" s="28" t="str">
        <f>E21</f>
        <v>Ing.Jana Máchová - vodohospodářská projekce</v>
      </c>
      <c r="K91" s="30"/>
      <c r="L91" s="88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63" s="2" customFormat="1" ht="15.2" customHeight="1">
      <c r="A92" s="30"/>
      <c r="B92" s="31"/>
      <c r="C92" s="27" t="s">
        <v>26</v>
      </c>
      <c r="D92" s="30"/>
      <c r="E92" s="30"/>
      <c r="F92" s="25" t="str">
        <f>IF(E18="","",E18)</f>
        <v xml:space="preserve"> </v>
      </c>
      <c r="G92" s="30"/>
      <c r="H92" s="30"/>
      <c r="I92" s="27" t="s">
        <v>32</v>
      </c>
      <c r="J92" s="28" t="str">
        <f>E24</f>
        <v xml:space="preserve"> </v>
      </c>
      <c r="K92" s="30"/>
      <c r="L92" s="88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63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88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63" s="11" customFormat="1" ht="29.25" customHeight="1">
      <c r="A94" s="113"/>
      <c r="B94" s="114"/>
      <c r="C94" s="115" t="s">
        <v>122</v>
      </c>
      <c r="D94" s="116" t="s">
        <v>54</v>
      </c>
      <c r="E94" s="116" t="s">
        <v>50</v>
      </c>
      <c r="F94" s="116" t="s">
        <v>51</v>
      </c>
      <c r="G94" s="116" t="s">
        <v>123</v>
      </c>
      <c r="H94" s="116" t="s">
        <v>124</v>
      </c>
      <c r="I94" s="116" t="s">
        <v>125</v>
      </c>
      <c r="J94" s="116" t="s">
        <v>94</v>
      </c>
      <c r="K94" s="117" t="s">
        <v>126</v>
      </c>
      <c r="L94" s="118"/>
      <c r="M94" s="55" t="s">
        <v>3</v>
      </c>
      <c r="N94" s="56" t="s">
        <v>39</v>
      </c>
      <c r="O94" s="56" t="s">
        <v>127</v>
      </c>
      <c r="P94" s="56" t="s">
        <v>128</v>
      </c>
      <c r="Q94" s="56" t="s">
        <v>129</v>
      </c>
      <c r="R94" s="56" t="s">
        <v>130</v>
      </c>
      <c r="S94" s="56" t="s">
        <v>131</v>
      </c>
      <c r="T94" s="57" t="s">
        <v>132</v>
      </c>
      <c r="U94" s="113"/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</row>
    <row r="95" spans="1:63" s="2" customFormat="1" ht="22.9" customHeight="1">
      <c r="A95" s="30"/>
      <c r="B95" s="31"/>
      <c r="C95" s="62" t="s">
        <v>133</v>
      </c>
      <c r="D95" s="30"/>
      <c r="E95" s="30"/>
      <c r="F95" s="30"/>
      <c r="G95" s="30"/>
      <c r="H95" s="30"/>
      <c r="I95" s="30"/>
      <c r="J95" s="119">
        <f>BK95</f>
        <v>0</v>
      </c>
      <c r="K95" s="30"/>
      <c r="L95" s="31"/>
      <c r="M95" s="58"/>
      <c r="N95" s="49"/>
      <c r="O95" s="59"/>
      <c r="P95" s="120">
        <f>P96+P232</f>
        <v>64.933248000000006</v>
      </c>
      <c r="Q95" s="59"/>
      <c r="R95" s="120">
        <f>R96+R232</f>
        <v>1.0466188400000003</v>
      </c>
      <c r="S95" s="59"/>
      <c r="T95" s="121">
        <f>T96+T232</f>
        <v>0</v>
      </c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T95" s="18" t="s">
        <v>68</v>
      </c>
      <c r="AU95" s="18" t="s">
        <v>95</v>
      </c>
      <c r="BK95" s="122">
        <f>BK96+BK232</f>
        <v>0</v>
      </c>
    </row>
    <row r="96" spans="1:63" s="12" customFormat="1" ht="25.9" customHeight="1">
      <c r="B96" s="123"/>
      <c r="D96" s="124" t="s">
        <v>68</v>
      </c>
      <c r="E96" s="125" t="s">
        <v>134</v>
      </c>
      <c r="F96" s="125" t="s">
        <v>135</v>
      </c>
      <c r="J96" s="126">
        <f>BK96</f>
        <v>0</v>
      </c>
      <c r="L96" s="123"/>
      <c r="M96" s="127"/>
      <c r="N96" s="128"/>
      <c r="O96" s="128"/>
      <c r="P96" s="129">
        <f>P97+P157+P168+P230</f>
        <v>64.933248000000006</v>
      </c>
      <c r="Q96" s="128"/>
      <c r="R96" s="129">
        <f>R97+R157+R168+R230</f>
        <v>1.0466188400000003</v>
      </c>
      <c r="S96" s="128"/>
      <c r="T96" s="130">
        <f>T97+T157+T168+T230</f>
        <v>0</v>
      </c>
      <c r="AR96" s="124" t="s">
        <v>77</v>
      </c>
      <c r="AT96" s="131" t="s">
        <v>68</v>
      </c>
      <c r="AU96" s="131" t="s">
        <v>69</v>
      </c>
      <c r="AY96" s="124" t="s">
        <v>136</v>
      </c>
      <c r="BK96" s="132">
        <f>BK97+BK157+BK168+BK230</f>
        <v>0</v>
      </c>
    </row>
    <row r="97" spans="1:65" s="12" customFormat="1" ht="22.9" customHeight="1">
      <c r="B97" s="123"/>
      <c r="D97" s="124" t="s">
        <v>68</v>
      </c>
      <c r="E97" s="133" t="s">
        <v>77</v>
      </c>
      <c r="F97" s="133" t="s">
        <v>137</v>
      </c>
      <c r="J97" s="134">
        <f>BK97</f>
        <v>0</v>
      </c>
      <c r="L97" s="123"/>
      <c r="M97" s="127"/>
      <c r="N97" s="128"/>
      <c r="O97" s="128"/>
      <c r="P97" s="129">
        <f>P98+P105+P121+P138+P153</f>
        <v>19.170268000000004</v>
      </c>
      <c r="Q97" s="128"/>
      <c r="R97" s="129">
        <f>R98+R105+R121+R138+R153</f>
        <v>7.2000000000000005E-4</v>
      </c>
      <c r="S97" s="128"/>
      <c r="T97" s="130">
        <f>T98+T105+T121+T138+T153</f>
        <v>0</v>
      </c>
      <c r="AR97" s="124" t="s">
        <v>77</v>
      </c>
      <c r="AT97" s="131" t="s">
        <v>68</v>
      </c>
      <c r="AU97" s="131" t="s">
        <v>77</v>
      </c>
      <c r="AY97" s="124" t="s">
        <v>136</v>
      </c>
      <c r="BK97" s="132">
        <f>BK98+BK105+BK121+BK138+BK153</f>
        <v>0</v>
      </c>
    </row>
    <row r="98" spans="1:65" s="12" customFormat="1" ht="20.85" customHeight="1">
      <c r="B98" s="123"/>
      <c r="D98" s="124" t="s">
        <v>68</v>
      </c>
      <c r="E98" s="133" t="s">
        <v>138</v>
      </c>
      <c r="F98" s="133" t="s">
        <v>139</v>
      </c>
      <c r="J98" s="134">
        <f>BK98</f>
        <v>0</v>
      </c>
      <c r="L98" s="123"/>
      <c r="M98" s="127"/>
      <c r="N98" s="128"/>
      <c r="O98" s="128"/>
      <c r="P98" s="129">
        <f>SUM(P99:P104)</f>
        <v>4.4160000000000004</v>
      </c>
      <c r="Q98" s="128"/>
      <c r="R98" s="129">
        <f>SUM(R99:R104)</f>
        <v>7.2000000000000005E-4</v>
      </c>
      <c r="S98" s="128"/>
      <c r="T98" s="130">
        <f>SUM(T99:T104)</f>
        <v>0</v>
      </c>
      <c r="AR98" s="124" t="s">
        <v>77</v>
      </c>
      <c r="AT98" s="131" t="s">
        <v>68</v>
      </c>
      <c r="AU98" s="131" t="s">
        <v>79</v>
      </c>
      <c r="AY98" s="124" t="s">
        <v>136</v>
      </c>
      <c r="BK98" s="132">
        <f>SUM(BK99:BK104)</f>
        <v>0</v>
      </c>
    </row>
    <row r="99" spans="1:65" s="2" customFormat="1" ht="24.2" customHeight="1">
      <c r="A99" s="30"/>
      <c r="B99" s="135"/>
      <c r="C99" s="136" t="s">
        <v>77</v>
      </c>
      <c r="D99" s="136" t="s">
        <v>140</v>
      </c>
      <c r="E99" s="137" t="s">
        <v>141</v>
      </c>
      <c r="F99" s="138" t="s">
        <v>142</v>
      </c>
      <c r="G99" s="139" t="s">
        <v>143</v>
      </c>
      <c r="H99" s="140">
        <v>24</v>
      </c>
      <c r="I99" s="141"/>
      <c r="J99" s="141">
        <f>ROUND(I99*H99,2)</f>
        <v>0</v>
      </c>
      <c r="K99" s="138" t="s">
        <v>144</v>
      </c>
      <c r="L99" s="31"/>
      <c r="M99" s="142" t="s">
        <v>3</v>
      </c>
      <c r="N99" s="143" t="s">
        <v>40</v>
      </c>
      <c r="O99" s="144">
        <v>0.184</v>
      </c>
      <c r="P99" s="144">
        <f>O99*H99</f>
        <v>4.4160000000000004</v>
      </c>
      <c r="Q99" s="144">
        <v>3.0000000000000001E-5</v>
      </c>
      <c r="R99" s="144">
        <f>Q99*H99</f>
        <v>7.2000000000000005E-4</v>
      </c>
      <c r="S99" s="144">
        <v>0</v>
      </c>
      <c r="T99" s="145">
        <f>S99*H99</f>
        <v>0</v>
      </c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R99" s="146" t="s">
        <v>145</v>
      </c>
      <c r="AT99" s="146" t="s">
        <v>140</v>
      </c>
      <c r="AU99" s="146" t="s">
        <v>146</v>
      </c>
      <c r="AY99" s="18" t="s">
        <v>136</v>
      </c>
      <c r="BE99" s="147">
        <f>IF(N99="základní",J99,0)</f>
        <v>0</v>
      </c>
      <c r="BF99" s="147">
        <f>IF(N99="snížená",J99,0)</f>
        <v>0</v>
      </c>
      <c r="BG99" s="147">
        <f>IF(N99="zákl. přenesená",J99,0)</f>
        <v>0</v>
      </c>
      <c r="BH99" s="147">
        <f>IF(N99="sníž. přenesená",J99,0)</f>
        <v>0</v>
      </c>
      <c r="BI99" s="147">
        <f>IF(N99="nulová",J99,0)</f>
        <v>0</v>
      </c>
      <c r="BJ99" s="18" t="s">
        <v>77</v>
      </c>
      <c r="BK99" s="147">
        <f>ROUND(I99*H99,2)</f>
        <v>0</v>
      </c>
      <c r="BL99" s="18" t="s">
        <v>145</v>
      </c>
      <c r="BM99" s="146" t="s">
        <v>1134</v>
      </c>
    </row>
    <row r="100" spans="1:65" s="14" customFormat="1">
      <c r="B100" s="155"/>
      <c r="D100" s="149" t="s">
        <v>148</v>
      </c>
      <c r="E100" s="156" t="s">
        <v>3</v>
      </c>
      <c r="F100" s="157" t="s">
        <v>1135</v>
      </c>
      <c r="H100" s="158">
        <v>24</v>
      </c>
      <c r="L100" s="155"/>
      <c r="M100" s="159"/>
      <c r="N100" s="160"/>
      <c r="O100" s="160"/>
      <c r="P100" s="160"/>
      <c r="Q100" s="160"/>
      <c r="R100" s="160"/>
      <c r="S100" s="160"/>
      <c r="T100" s="161"/>
      <c r="AT100" s="156" t="s">
        <v>148</v>
      </c>
      <c r="AU100" s="156" t="s">
        <v>146</v>
      </c>
      <c r="AV100" s="14" t="s">
        <v>79</v>
      </c>
      <c r="AW100" s="14" t="s">
        <v>31</v>
      </c>
      <c r="AX100" s="14" t="s">
        <v>69</v>
      </c>
      <c r="AY100" s="156" t="s">
        <v>136</v>
      </c>
    </row>
    <row r="101" spans="1:65" s="15" customFormat="1">
      <c r="B101" s="162"/>
      <c r="D101" s="149" t="s">
        <v>148</v>
      </c>
      <c r="E101" s="163" t="s">
        <v>3</v>
      </c>
      <c r="F101" s="164" t="s">
        <v>151</v>
      </c>
      <c r="H101" s="165">
        <v>24</v>
      </c>
      <c r="L101" s="162"/>
      <c r="M101" s="166"/>
      <c r="N101" s="167"/>
      <c r="O101" s="167"/>
      <c r="P101" s="167"/>
      <c r="Q101" s="167"/>
      <c r="R101" s="167"/>
      <c r="S101" s="167"/>
      <c r="T101" s="168"/>
      <c r="AT101" s="163" t="s">
        <v>148</v>
      </c>
      <c r="AU101" s="163" t="s">
        <v>146</v>
      </c>
      <c r="AV101" s="15" t="s">
        <v>145</v>
      </c>
      <c r="AW101" s="15" t="s">
        <v>31</v>
      </c>
      <c r="AX101" s="15" t="s">
        <v>77</v>
      </c>
      <c r="AY101" s="163" t="s">
        <v>136</v>
      </c>
    </row>
    <row r="102" spans="1:65" s="2" customFormat="1" ht="37.9" customHeight="1">
      <c r="A102" s="30"/>
      <c r="B102" s="135"/>
      <c r="C102" s="136" t="s">
        <v>79</v>
      </c>
      <c r="D102" s="136" t="s">
        <v>140</v>
      </c>
      <c r="E102" s="137" t="s">
        <v>152</v>
      </c>
      <c r="F102" s="138" t="s">
        <v>153</v>
      </c>
      <c r="G102" s="139" t="s">
        <v>154</v>
      </c>
      <c r="H102" s="140">
        <v>3</v>
      </c>
      <c r="I102" s="141"/>
      <c r="J102" s="141">
        <f>ROUND(I102*H102,2)</f>
        <v>0</v>
      </c>
      <c r="K102" s="138" t="s">
        <v>144</v>
      </c>
      <c r="L102" s="31"/>
      <c r="M102" s="142" t="s">
        <v>3</v>
      </c>
      <c r="N102" s="143" t="s">
        <v>40</v>
      </c>
      <c r="O102" s="144">
        <v>0</v>
      </c>
      <c r="P102" s="144">
        <f>O102*H102</f>
        <v>0</v>
      </c>
      <c r="Q102" s="144">
        <v>0</v>
      </c>
      <c r="R102" s="144">
        <f>Q102*H102</f>
        <v>0</v>
      </c>
      <c r="S102" s="144">
        <v>0</v>
      </c>
      <c r="T102" s="145">
        <f>S102*H102</f>
        <v>0</v>
      </c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R102" s="146" t="s">
        <v>145</v>
      </c>
      <c r="AT102" s="146" t="s">
        <v>140</v>
      </c>
      <c r="AU102" s="146" t="s">
        <v>146</v>
      </c>
      <c r="AY102" s="18" t="s">
        <v>136</v>
      </c>
      <c r="BE102" s="147">
        <f>IF(N102="základní",J102,0)</f>
        <v>0</v>
      </c>
      <c r="BF102" s="147">
        <f>IF(N102="snížená",J102,0)</f>
        <v>0</v>
      </c>
      <c r="BG102" s="147">
        <f>IF(N102="zákl. přenesená",J102,0)</f>
        <v>0</v>
      </c>
      <c r="BH102" s="147">
        <f>IF(N102="sníž. přenesená",J102,0)</f>
        <v>0</v>
      </c>
      <c r="BI102" s="147">
        <f>IF(N102="nulová",J102,0)</f>
        <v>0</v>
      </c>
      <c r="BJ102" s="18" t="s">
        <v>77</v>
      </c>
      <c r="BK102" s="147">
        <f>ROUND(I102*H102,2)</f>
        <v>0</v>
      </c>
      <c r="BL102" s="18" t="s">
        <v>145</v>
      </c>
      <c r="BM102" s="146" t="s">
        <v>1136</v>
      </c>
    </row>
    <row r="103" spans="1:65" s="14" customFormat="1">
      <c r="B103" s="155"/>
      <c r="D103" s="149" t="s">
        <v>148</v>
      </c>
      <c r="E103" s="156" t="s">
        <v>3</v>
      </c>
      <c r="F103" s="157" t="s">
        <v>1137</v>
      </c>
      <c r="H103" s="158">
        <v>3</v>
      </c>
      <c r="L103" s="155"/>
      <c r="M103" s="159"/>
      <c r="N103" s="160"/>
      <c r="O103" s="160"/>
      <c r="P103" s="160"/>
      <c r="Q103" s="160"/>
      <c r="R103" s="160"/>
      <c r="S103" s="160"/>
      <c r="T103" s="161"/>
      <c r="AT103" s="156" t="s">
        <v>148</v>
      </c>
      <c r="AU103" s="156" t="s">
        <v>146</v>
      </c>
      <c r="AV103" s="14" t="s">
        <v>79</v>
      </c>
      <c r="AW103" s="14" t="s">
        <v>31</v>
      </c>
      <c r="AX103" s="14" t="s">
        <v>69</v>
      </c>
      <c r="AY103" s="156" t="s">
        <v>136</v>
      </c>
    </row>
    <row r="104" spans="1:65" s="15" customFormat="1">
      <c r="B104" s="162"/>
      <c r="D104" s="149" t="s">
        <v>148</v>
      </c>
      <c r="E104" s="163" t="s">
        <v>3</v>
      </c>
      <c r="F104" s="164" t="s">
        <v>151</v>
      </c>
      <c r="H104" s="165">
        <v>3</v>
      </c>
      <c r="L104" s="162"/>
      <c r="M104" s="166"/>
      <c r="N104" s="167"/>
      <c r="O104" s="167"/>
      <c r="P104" s="167"/>
      <c r="Q104" s="167"/>
      <c r="R104" s="167"/>
      <c r="S104" s="167"/>
      <c r="T104" s="168"/>
      <c r="AT104" s="163" t="s">
        <v>148</v>
      </c>
      <c r="AU104" s="163" t="s">
        <v>146</v>
      </c>
      <c r="AV104" s="15" t="s">
        <v>145</v>
      </c>
      <c r="AW104" s="15" t="s">
        <v>31</v>
      </c>
      <c r="AX104" s="15" t="s">
        <v>77</v>
      </c>
      <c r="AY104" s="163" t="s">
        <v>136</v>
      </c>
    </row>
    <row r="105" spans="1:65" s="12" customFormat="1" ht="20.85" customHeight="1">
      <c r="B105" s="123"/>
      <c r="D105" s="124" t="s">
        <v>68</v>
      </c>
      <c r="E105" s="133" t="s">
        <v>178</v>
      </c>
      <c r="F105" s="133" t="s">
        <v>179</v>
      </c>
      <c r="J105" s="134">
        <f>BK105</f>
        <v>0</v>
      </c>
      <c r="L105" s="123"/>
      <c r="M105" s="127"/>
      <c r="N105" s="128"/>
      <c r="O105" s="128"/>
      <c r="P105" s="129">
        <f>SUM(P106:P120)</f>
        <v>10.355240000000002</v>
      </c>
      <c r="Q105" s="128"/>
      <c r="R105" s="129">
        <f>SUM(R106:R120)</f>
        <v>0</v>
      </c>
      <c r="S105" s="128"/>
      <c r="T105" s="130">
        <f>SUM(T106:T120)</f>
        <v>0</v>
      </c>
      <c r="AR105" s="124" t="s">
        <v>77</v>
      </c>
      <c r="AT105" s="131" t="s">
        <v>68</v>
      </c>
      <c r="AU105" s="131" t="s">
        <v>79</v>
      </c>
      <c r="AY105" s="124" t="s">
        <v>136</v>
      </c>
      <c r="BK105" s="132">
        <f>SUM(BK106:BK120)</f>
        <v>0</v>
      </c>
    </row>
    <row r="106" spans="1:65" s="2" customFormat="1" ht="37.9" customHeight="1">
      <c r="A106" s="30"/>
      <c r="B106" s="135"/>
      <c r="C106" s="136" t="s">
        <v>146</v>
      </c>
      <c r="D106" s="136" t="s">
        <v>140</v>
      </c>
      <c r="E106" s="137" t="s">
        <v>1138</v>
      </c>
      <c r="F106" s="138" t="s">
        <v>1139</v>
      </c>
      <c r="G106" s="139" t="s">
        <v>183</v>
      </c>
      <c r="H106" s="140">
        <v>2.3860000000000001</v>
      </c>
      <c r="I106" s="141"/>
      <c r="J106" s="141">
        <f>ROUND(I106*H106,2)</f>
        <v>0</v>
      </c>
      <c r="K106" s="138" t="s">
        <v>144</v>
      </c>
      <c r="L106" s="31"/>
      <c r="M106" s="142" t="s">
        <v>3</v>
      </c>
      <c r="N106" s="143" t="s">
        <v>40</v>
      </c>
      <c r="O106" s="144">
        <v>1.85</v>
      </c>
      <c r="P106" s="144">
        <f>O106*H106</f>
        <v>4.4141000000000004</v>
      </c>
      <c r="Q106" s="144">
        <v>0</v>
      </c>
      <c r="R106" s="144">
        <f>Q106*H106</f>
        <v>0</v>
      </c>
      <c r="S106" s="144">
        <v>0</v>
      </c>
      <c r="T106" s="145">
        <f>S106*H106</f>
        <v>0</v>
      </c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R106" s="146" t="s">
        <v>145</v>
      </c>
      <c r="AT106" s="146" t="s">
        <v>140</v>
      </c>
      <c r="AU106" s="146" t="s">
        <v>146</v>
      </c>
      <c r="AY106" s="18" t="s">
        <v>136</v>
      </c>
      <c r="BE106" s="147">
        <f>IF(N106="základní",J106,0)</f>
        <v>0</v>
      </c>
      <c r="BF106" s="147">
        <f>IF(N106="snížená",J106,0)</f>
        <v>0</v>
      </c>
      <c r="BG106" s="147">
        <f>IF(N106="zákl. přenesená",J106,0)</f>
        <v>0</v>
      </c>
      <c r="BH106" s="147">
        <f>IF(N106="sníž. přenesená",J106,0)</f>
        <v>0</v>
      </c>
      <c r="BI106" s="147">
        <f>IF(N106="nulová",J106,0)</f>
        <v>0</v>
      </c>
      <c r="BJ106" s="18" t="s">
        <v>77</v>
      </c>
      <c r="BK106" s="147">
        <f>ROUND(I106*H106,2)</f>
        <v>0</v>
      </c>
      <c r="BL106" s="18" t="s">
        <v>145</v>
      </c>
      <c r="BM106" s="146" t="s">
        <v>1140</v>
      </c>
    </row>
    <row r="107" spans="1:65" s="14" customFormat="1">
      <c r="B107" s="155"/>
      <c r="D107" s="149" t="s">
        <v>148</v>
      </c>
      <c r="E107" s="156" t="s">
        <v>3</v>
      </c>
      <c r="F107" s="157" t="s">
        <v>1141</v>
      </c>
      <c r="H107" s="158">
        <v>0.56000000000000005</v>
      </c>
      <c r="L107" s="155"/>
      <c r="M107" s="159"/>
      <c r="N107" s="160"/>
      <c r="O107" s="160"/>
      <c r="P107" s="160"/>
      <c r="Q107" s="160"/>
      <c r="R107" s="160"/>
      <c r="S107" s="160"/>
      <c r="T107" s="161"/>
      <c r="AT107" s="156" t="s">
        <v>148</v>
      </c>
      <c r="AU107" s="156" t="s">
        <v>146</v>
      </c>
      <c r="AV107" s="14" t="s">
        <v>79</v>
      </c>
      <c r="AW107" s="14" t="s">
        <v>31</v>
      </c>
      <c r="AX107" s="14" t="s">
        <v>69</v>
      </c>
      <c r="AY107" s="156" t="s">
        <v>136</v>
      </c>
    </row>
    <row r="108" spans="1:65" s="14" customFormat="1">
      <c r="B108" s="155"/>
      <c r="D108" s="149" t="s">
        <v>148</v>
      </c>
      <c r="E108" s="156" t="s">
        <v>3</v>
      </c>
      <c r="F108" s="157" t="s">
        <v>1142</v>
      </c>
      <c r="H108" s="158">
        <v>0.67200000000000004</v>
      </c>
      <c r="L108" s="155"/>
      <c r="M108" s="159"/>
      <c r="N108" s="160"/>
      <c r="O108" s="160"/>
      <c r="P108" s="160"/>
      <c r="Q108" s="160"/>
      <c r="R108" s="160"/>
      <c r="S108" s="160"/>
      <c r="T108" s="161"/>
      <c r="AT108" s="156" t="s">
        <v>148</v>
      </c>
      <c r="AU108" s="156" t="s">
        <v>146</v>
      </c>
      <c r="AV108" s="14" t="s">
        <v>79</v>
      </c>
      <c r="AW108" s="14" t="s">
        <v>31</v>
      </c>
      <c r="AX108" s="14" t="s">
        <v>69</v>
      </c>
      <c r="AY108" s="156" t="s">
        <v>136</v>
      </c>
    </row>
    <row r="109" spans="1:65" s="14" customFormat="1">
      <c r="B109" s="155"/>
      <c r="D109" s="149" t="s">
        <v>148</v>
      </c>
      <c r="E109" s="156" t="s">
        <v>3</v>
      </c>
      <c r="F109" s="157" t="s">
        <v>1143</v>
      </c>
      <c r="H109" s="158">
        <v>0.83599999999999997</v>
      </c>
      <c r="L109" s="155"/>
      <c r="M109" s="159"/>
      <c r="N109" s="160"/>
      <c r="O109" s="160"/>
      <c r="P109" s="160"/>
      <c r="Q109" s="160"/>
      <c r="R109" s="160"/>
      <c r="S109" s="160"/>
      <c r="T109" s="161"/>
      <c r="AT109" s="156" t="s">
        <v>148</v>
      </c>
      <c r="AU109" s="156" t="s">
        <v>146</v>
      </c>
      <c r="AV109" s="14" t="s">
        <v>79</v>
      </c>
      <c r="AW109" s="14" t="s">
        <v>31</v>
      </c>
      <c r="AX109" s="14" t="s">
        <v>69</v>
      </c>
      <c r="AY109" s="156" t="s">
        <v>136</v>
      </c>
    </row>
    <row r="110" spans="1:65" s="14" customFormat="1">
      <c r="B110" s="155"/>
      <c r="D110" s="149" t="s">
        <v>148</v>
      </c>
      <c r="E110" s="156" t="s">
        <v>3</v>
      </c>
      <c r="F110" s="157" t="s">
        <v>1144</v>
      </c>
      <c r="H110" s="158">
        <v>0.76400000000000001</v>
      </c>
      <c r="L110" s="155"/>
      <c r="M110" s="159"/>
      <c r="N110" s="160"/>
      <c r="O110" s="160"/>
      <c r="P110" s="160"/>
      <c r="Q110" s="160"/>
      <c r="R110" s="160"/>
      <c r="S110" s="160"/>
      <c r="T110" s="161"/>
      <c r="AT110" s="156" t="s">
        <v>148</v>
      </c>
      <c r="AU110" s="156" t="s">
        <v>146</v>
      </c>
      <c r="AV110" s="14" t="s">
        <v>79</v>
      </c>
      <c r="AW110" s="14" t="s">
        <v>31</v>
      </c>
      <c r="AX110" s="14" t="s">
        <v>69</v>
      </c>
      <c r="AY110" s="156" t="s">
        <v>136</v>
      </c>
    </row>
    <row r="111" spans="1:65" s="14" customFormat="1">
      <c r="B111" s="155"/>
      <c r="D111" s="149" t="s">
        <v>148</v>
      </c>
      <c r="E111" s="156" t="s">
        <v>3</v>
      </c>
      <c r="F111" s="157" t="s">
        <v>1145</v>
      </c>
      <c r="H111" s="158">
        <v>0.70399999999999996</v>
      </c>
      <c r="L111" s="155"/>
      <c r="M111" s="159"/>
      <c r="N111" s="160"/>
      <c r="O111" s="160"/>
      <c r="P111" s="160"/>
      <c r="Q111" s="160"/>
      <c r="R111" s="160"/>
      <c r="S111" s="160"/>
      <c r="T111" s="161"/>
      <c r="AT111" s="156" t="s">
        <v>148</v>
      </c>
      <c r="AU111" s="156" t="s">
        <v>146</v>
      </c>
      <c r="AV111" s="14" t="s">
        <v>79</v>
      </c>
      <c r="AW111" s="14" t="s">
        <v>31</v>
      </c>
      <c r="AX111" s="14" t="s">
        <v>69</v>
      </c>
      <c r="AY111" s="156" t="s">
        <v>136</v>
      </c>
    </row>
    <row r="112" spans="1:65" s="14" customFormat="1">
      <c r="B112" s="155"/>
      <c r="D112" s="149" t="s">
        <v>148</v>
      </c>
      <c r="E112" s="156" t="s">
        <v>3</v>
      </c>
      <c r="F112" s="157" t="s">
        <v>1146</v>
      </c>
      <c r="H112" s="158">
        <v>0.63200000000000001</v>
      </c>
      <c r="L112" s="155"/>
      <c r="M112" s="159"/>
      <c r="N112" s="160"/>
      <c r="O112" s="160"/>
      <c r="P112" s="160"/>
      <c r="Q112" s="160"/>
      <c r="R112" s="160"/>
      <c r="S112" s="160"/>
      <c r="T112" s="161"/>
      <c r="AT112" s="156" t="s">
        <v>148</v>
      </c>
      <c r="AU112" s="156" t="s">
        <v>146</v>
      </c>
      <c r="AV112" s="14" t="s">
        <v>79</v>
      </c>
      <c r="AW112" s="14" t="s">
        <v>31</v>
      </c>
      <c r="AX112" s="14" t="s">
        <v>69</v>
      </c>
      <c r="AY112" s="156" t="s">
        <v>136</v>
      </c>
    </row>
    <row r="113" spans="1:65" s="14" customFormat="1">
      <c r="B113" s="155"/>
      <c r="D113" s="149" t="s">
        <v>148</v>
      </c>
      <c r="E113" s="156" t="s">
        <v>3</v>
      </c>
      <c r="F113" s="157" t="s">
        <v>1147</v>
      </c>
      <c r="H113" s="158">
        <v>0.60399999999999998</v>
      </c>
      <c r="L113" s="155"/>
      <c r="M113" s="159"/>
      <c r="N113" s="160"/>
      <c r="O113" s="160"/>
      <c r="P113" s="160"/>
      <c r="Q113" s="160"/>
      <c r="R113" s="160"/>
      <c r="S113" s="160"/>
      <c r="T113" s="161"/>
      <c r="AT113" s="156" t="s">
        <v>148</v>
      </c>
      <c r="AU113" s="156" t="s">
        <v>146</v>
      </c>
      <c r="AV113" s="14" t="s">
        <v>79</v>
      </c>
      <c r="AW113" s="14" t="s">
        <v>31</v>
      </c>
      <c r="AX113" s="14" t="s">
        <v>69</v>
      </c>
      <c r="AY113" s="156" t="s">
        <v>136</v>
      </c>
    </row>
    <row r="114" spans="1:65" s="16" customFormat="1">
      <c r="B114" s="169"/>
      <c r="D114" s="149" t="s">
        <v>148</v>
      </c>
      <c r="E114" s="170" t="s">
        <v>3</v>
      </c>
      <c r="F114" s="171" t="s">
        <v>187</v>
      </c>
      <c r="H114" s="172">
        <v>4.7719999999999994</v>
      </c>
      <c r="L114" s="169"/>
      <c r="M114" s="173"/>
      <c r="N114" s="174"/>
      <c r="O114" s="174"/>
      <c r="P114" s="174"/>
      <c r="Q114" s="174"/>
      <c r="R114" s="174"/>
      <c r="S114" s="174"/>
      <c r="T114" s="175"/>
      <c r="AT114" s="170" t="s">
        <v>148</v>
      </c>
      <c r="AU114" s="170" t="s">
        <v>146</v>
      </c>
      <c r="AV114" s="16" t="s">
        <v>146</v>
      </c>
      <c r="AW114" s="16" t="s">
        <v>31</v>
      </c>
      <c r="AX114" s="16" t="s">
        <v>69</v>
      </c>
      <c r="AY114" s="170" t="s">
        <v>136</v>
      </c>
    </row>
    <row r="115" spans="1:65" s="14" customFormat="1">
      <c r="B115" s="155"/>
      <c r="D115" s="149" t="s">
        <v>148</v>
      </c>
      <c r="E115" s="156" t="s">
        <v>3</v>
      </c>
      <c r="F115" s="157" t="s">
        <v>1148</v>
      </c>
      <c r="H115" s="158">
        <v>-2.3860000000000001</v>
      </c>
      <c r="L115" s="155"/>
      <c r="M115" s="159"/>
      <c r="N115" s="160"/>
      <c r="O115" s="160"/>
      <c r="P115" s="160"/>
      <c r="Q115" s="160"/>
      <c r="R115" s="160"/>
      <c r="S115" s="160"/>
      <c r="T115" s="161"/>
      <c r="AT115" s="156" t="s">
        <v>148</v>
      </c>
      <c r="AU115" s="156" t="s">
        <v>146</v>
      </c>
      <c r="AV115" s="14" t="s">
        <v>79</v>
      </c>
      <c r="AW115" s="14" t="s">
        <v>31</v>
      </c>
      <c r="AX115" s="14" t="s">
        <v>69</v>
      </c>
      <c r="AY115" s="156" t="s">
        <v>136</v>
      </c>
    </row>
    <row r="116" spans="1:65" s="16" customFormat="1">
      <c r="B116" s="169"/>
      <c r="D116" s="149" t="s">
        <v>148</v>
      </c>
      <c r="E116" s="170" t="s">
        <v>3</v>
      </c>
      <c r="F116" s="171" t="s">
        <v>187</v>
      </c>
      <c r="H116" s="172">
        <v>-2.3860000000000001</v>
      </c>
      <c r="L116" s="169"/>
      <c r="M116" s="173"/>
      <c r="N116" s="174"/>
      <c r="O116" s="174"/>
      <c r="P116" s="174"/>
      <c r="Q116" s="174"/>
      <c r="R116" s="174"/>
      <c r="S116" s="174"/>
      <c r="T116" s="175"/>
      <c r="AT116" s="170" t="s">
        <v>148</v>
      </c>
      <c r="AU116" s="170" t="s">
        <v>146</v>
      </c>
      <c r="AV116" s="16" t="s">
        <v>146</v>
      </c>
      <c r="AW116" s="16" t="s">
        <v>31</v>
      </c>
      <c r="AX116" s="16" t="s">
        <v>69</v>
      </c>
      <c r="AY116" s="170" t="s">
        <v>136</v>
      </c>
    </row>
    <row r="117" spans="1:65" s="15" customFormat="1">
      <c r="B117" s="162"/>
      <c r="D117" s="149" t="s">
        <v>148</v>
      </c>
      <c r="E117" s="163" t="s">
        <v>3</v>
      </c>
      <c r="F117" s="164" t="s">
        <v>151</v>
      </c>
      <c r="H117" s="165">
        <v>2.3859999999999992</v>
      </c>
      <c r="L117" s="162"/>
      <c r="M117" s="166"/>
      <c r="N117" s="167"/>
      <c r="O117" s="167"/>
      <c r="P117" s="167"/>
      <c r="Q117" s="167"/>
      <c r="R117" s="167"/>
      <c r="S117" s="167"/>
      <c r="T117" s="168"/>
      <c r="AT117" s="163" t="s">
        <v>148</v>
      </c>
      <c r="AU117" s="163" t="s">
        <v>146</v>
      </c>
      <c r="AV117" s="15" t="s">
        <v>145</v>
      </c>
      <c r="AW117" s="15" t="s">
        <v>31</v>
      </c>
      <c r="AX117" s="15" t="s">
        <v>77</v>
      </c>
      <c r="AY117" s="163" t="s">
        <v>136</v>
      </c>
    </row>
    <row r="118" spans="1:65" s="2" customFormat="1" ht="37.9" customHeight="1">
      <c r="A118" s="30"/>
      <c r="B118" s="135"/>
      <c r="C118" s="136" t="s">
        <v>145</v>
      </c>
      <c r="D118" s="136" t="s">
        <v>140</v>
      </c>
      <c r="E118" s="137" t="s">
        <v>1149</v>
      </c>
      <c r="F118" s="138" t="s">
        <v>1150</v>
      </c>
      <c r="G118" s="139" t="s">
        <v>183</v>
      </c>
      <c r="H118" s="140">
        <v>2.3860000000000001</v>
      </c>
      <c r="I118" s="141"/>
      <c r="J118" s="141">
        <f>ROUND(I118*H118,2)</f>
        <v>0</v>
      </c>
      <c r="K118" s="138" t="s">
        <v>144</v>
      </c>
      <c r="L118" s="31"/>
      <c r="M118" s="142" t="s">
        <v>3</v>
      </c>
      <c r="N118" s="143" t="s">
        <v>40</v>
      </c>
      <c r="O118" s="144">
        <v>2.4900000000000002</v>
      </c>
      <c r="P118" s="144">
        <f>O118*H118</f>
        <v>5.9411400000000008</v>
      </c>
      <c r="Q118" s="144">
        <v>0</v>
      </c>
      <c r="R118" s="144">
        <f>Q118*H118</f>
        <v>0</v>
      </c>
      <c r="S118" s="144">
        <v>0</v>
      </c>
      <c r="T118" s="145">
        <f>S118*H118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R118" s="146" t="s">
        <v>145</v>
      </c>
      <c r="AT118" s="146" t="s">
        <v>140</v>
      </c>
      <c r="AU118" s="146" t="s">
        <v>146</v>
      </c>
      <c r="AY118" s="18" t="s">
        <v>136</v>
      </c>
      <c r="BE118" s="147">
        <f>IF(N118="základní",J118,0)</f>
        <v>0</v>
      </c>
      <c r="BF118" s="147">
        <f>IF(N118="snížená",J118,0)</f>
        <v>0</v>
      </c>
      <c r="BG118" s="147">
        <f>IF(N118="zákl. přenesená",J118,0)</f>
        <v>0</v>
      </c>
      <c r="BH118" s="147">
        <f>IF(N118="sníž. přenesená",J118,0)</f>
        <v>0</v>
      </c>
      <c r="BI118" s="147">
        <f>IF(N118="nulová",J118,0)</f>
        <v>0</v>
      </c>
      <c r="BJ118" s="18" t="s">
        <v>77</v>
      </c>
      <c r="BK118" s="147">
        <f>ROUND(I118*H118,2)</f>
        <v>0</v>
      </c>
      <c r="BL118" s="18" t="s">
        <v>145</v>
      </c>
      <c r="BM118" s="146" t="s">
        <v>1151</v>
      </c>
    </row>
    <row r="119" spans="1:65" s="14" customFormat="1">
      <c r="B119" s="155"/>
      <c r="D119" s="149" t="s">
        <v>148</v>
      </c>
      <c r="E119" s="156" t="s">
        <v>3</v>
      </c>
      <c r="F119" s="157" t="s">
        <v>1152</v>
      </c>
      <c r="H119" s="158">
        <v>2.3860000000000001</v>
      </c>
      <c r="L119" s="155"/>
      <c r="M119" s="159"/>
      <c r="N119" s="160"/>
      <c r="O119" s="160"/>
      <c r="P119" s="160"/>
      <c r="Q119" s="160"/>
      <c r="R119" s="160"/>
      <c r="S119" s="160"/>
      <c r="T119" s="161"/>
      <c r="AT119" s="156" t="s">
        <v>148</v>
      </c>
      <c r="AU119" s="156" t="s">
        <v>146</v>
      </c>
      <c r="AV119" s="14" t="s">
        <v>79</v>
      </c>
      <c r="AW119" s="14" t="s">
        <v>31</v>
      </c>
      <c r="AX119" s="14" t="s">
        <v>69</v>
      </c>
      <c r="AY119" s="156" t="s">
        <v>136</v>
      </c>
    </row>
    <row r="120" spans="1:65" s="15" customFormat="1">
      <c r="B120" s="162"/>
      <c r="D120" s="149" t="s">
        <v>148</v>
      </c>
      <c r="E120" s="163" t="s">
        <v>3</v>
      </c>
      <c r="F120" s="164" t="s">
        <v>151</v>
      </c>
      <c r="H120" s="165">
        <v>2.3860000000000001</v>
      </c>
      <c r="L120" s="162"/>
      <c r="M120" s="166"/>
      <c r="N120" s="167"/>
      <c r="O120" s="167"/>
      <c r="P120" s="167"/>
      <c r="Q120" s="167"/>
      <c r="R120" s="167"/>
      <c r="S120" s="167"/>
      <c r="T120" s="168"/>
      <c r="AT120" s="163" t="s">
        <v>148</v>
      </c>
      <c r="AU120" s="163" t="s">
        <v>146</v>
      </c>
      <c r="AV120" s="15" t="s">
        <v>145</v>
      </c>
      <c r="AW120" s="15" t="s">
        <v>31</v>
      </c>
      <c r="AX120" s="15" t="s">
        <v>77</v>
      </c>
      <c r="AY120" s="163" t="s">
        <v>136</v>
      </c>
    </row>
    <row r="121" spans="1:65" s="12" customFormat="1" ht="20.85" customHeight="1">
      <c r="B121" s="123"/>
      <c r="D121" s="124" t="s">
        <v>68</v>
      </c>
      <c r="E121" s="133" t="s">
        <v>268</v>
      </c>
      <c r="F121" s="133" t="s">
        <v>269</v>
      </c>
      <c r="J121" s="134">
        <f>BK121</f>
        <v>0</v>
      </c>
      <c r="L121" s="123"/>
      <c r="M121" s="127"/>
      <c r="N121" s="128"/>
      <c r="O121" s="128"/>
      <c r="P121" s="129">
        <f>SUM(P122:P137)</f>
        <v>0.50844</v>
      </c>
      <c r="Q121" s="128"/>
      <c r="R121" s="129">
        <f>SUM(R122:R137)</f>
        <v>0</v>
      </c>
      <c r="S121" s="128"/>
      <c r="T121" s="130">
        <f>SUM(T122:T137)</f>
        <v>0</v>
      </c>
      <c r="AR121" s="124" t="s">
        <v>77</v>
      </c>
      <c r="AT121" s="131" t="s">
        <v>68</v>
      </c>
      <c r="AU121" s="131" t="s">
        <v>79</v>
      </c>
      <c r="AY121" s="124" t="s">
        <v>136</v>
      </c>
      <c r="BK121" s="132">
        <f>SUM(BK122:BK137)</f>
        <v>0</v>
      </c>
    </row>
    <row r="122" spans="1:65" s="2" customFormat="1" ht="62.65" customHeight="1">
      <c r="A122" s="30"/>
      <c r="B122" s="135"/>
      <c r="C122" s="136" t="s">
        <v>172</v>
      </c>
      <c r="D122" s="136" t="s">
        <v>140</v>
      </c>
      <c r="E122" s="137" t="s">
        <v>275</v>
      </c>
      <c r="F122" s="138" t="s">
        <v>276</v>
      </c>
      <c r="G122" s="139" t="s">
        <v>183</v>
      </c>
      <c r="H122" s="140">
        <v>1.784</v>
      </c>
      <c r="I122" s="141"/>
      <c r="J122" s="141">
        <f>ROUND(I122*H122,2)</f>
        <v>0</v>
      </c>
      <c r="K122" s="138" t="s">
        <v>144</v>
      </c>
      <c r="L122" s="31"/>
      <c r="M122" s="142" t="s">
        <v>3</v>
      </c>
      <c r="N122" s="143" t="s">
        <v>40</v>
      </c>
      <c r="O122" s="144">
        <v>8.6999999999999994E-2</v>
      </c>
      <c r="P122" s="144">
        <f>O122*H122</f>
        <v>0.15520799999999998</v>
      </c>
      <c r="Q122" s="144">
        <v>0</v>
      </c>
      <c r="R122" s="144">
        <f>Q122*H122</f>
        <v>0</v>
      </c>
      <c r="S122" s="144">
        <v>0</v>
      </c>
      <c r="T122" s="145">
        <f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46" t="s">
        <v>145</v>
      </c>
      <c r="AT122" s="146" t="s">
        <v>140</v>
      </c>
      <c r="AU122" s="146" t="s">
        <v>146</v>
      </c>
      <c r="AY122" s="18" t="s">
        <v>136</v>
      </c>
      <c r="BE122" s="147">
        <f>IF(N122="základní",J122,0)</f>
        <v>0</v>
      </c>
      <c r="BF122" s="147">
        <f>IF(N122="snížená",J122,0)</f>
        <v>0</v>
      </c>
      <c r="BG122" s="147">
        <f>IF(N122="zákl. přenesená",J122,0)</f>
        <v>0</v>
      </c>
      <c r="BH122" s="147">
        <f>IF(N122="sníž. přenesená",J122,0)</f>
        <v>0</v>
      </c>
      <c r="BI122" s="147">
        <f>IF(N122="nulová",J122,0)</f>
        <v>0</v>
      </c>
      <c r="BJ122" s="18" t="s">
        <v>77</v>
      </c>
      <c r="BK122" s="147">
        <f>ROUND(I122*H122,2)</f>
        <v>0</v>
      </c>
      <c r="BL122" s="18" t="s">
        <v>145</v>
      </c>
      <c r="BM122" s="146" t="s">
        <v>1153</v>
      </c>
    </row>
    <row r="123" spans="1:65" s="14" customFormat="1">
      <c r="B123" s="155"/>
      <c r="D123" s="149" t="s">
        <v>148</v>
      </c>
      <c r="E123" s="156" t="s">
        <v>3</v>
      </c>
      <c r="F123" s="157" t="s">
        <v>1154</v>
      </c>
      <c r="H123" s="158">
        <v>2.3860000000000001</v>
      </c>
      <c r="L123" s="155"/>
      <c r="M123" s="159"/>
      <c r="N123" s="160"/>
      <c r="O123" s="160"/>
      <c r="P123" s="160"/>
      <c r="Q123" s="160"/>
      <c r="R123" s="160"/>
      <c r="S123" s="160"/>
      <c r="T123" s="161"/>
      <c r="AT123" s="156" t="s">
        <v>148</v>
      </c>
      <c r="AU123" s="156" t="s">
        <v>146</v>
      </c>
      <c r="AV123" s="14" t="s">
        <v>79</v>
      </c>
      <c r="AW123" s="14" t="s">
        <v>31</v>
      </c>
      <c r="AX123" s="14" t="s">
        <v>69</v>
      </c>
      <c r="AY123" s="156" t="s">
        <v>136</v>
      </c>
    </row>
    <row r="124" spans="1:65" s="14" customFormat="1">
      <c r="B124" s="155"/>
      <c r="D124" s="149" t="s">
        <v>148</v>
      </c>
      <c r="E124" s="156" t="s">
        <v>3</v>
      </c>
      <c r="F124" s="157" t="s">
        <v>1155</v>
      </c>
      <c r="H124" s="158">
        <v>-0.14000000000000001</v>
      </c>
      <c r="L124" s="155"/>
      <c r="M124" s="159"/>
      <c r="N124" s="160"/>
      <c r="O124" s="160"/>
      <c r="P124" s="160"/>
      <c r="Q124" s="160"/>
      <c r="R124" s="160"/>
      <c r="S124" s="160"/>
      <c r="T124" s="161"/>
      <c r="AT124" s="156" t="s">
        <v>148</v>
      </c>
      <c r="AU124" s="156" t="s">
        <v>146</v>
      </c>
      <c r="AV124" s="14" t="s">
        <v>79</v>
      </c>
      <c r="AW124" s="14" t="s">
        <v>31</v>
      </c>
      <c r="AX124" s="14" t="s">
        <v>69</v>
      </c>
      <c r="AY124" s="156" t="s">
        <v>136</v>
      </c>
    </row>
    <row r="125" spans="1:65" s="14" customFormat="1">
      <c r="B125" s="155"/>
      <c r="D125" s="149" t="s">
        <v>148</v>
      </c>
      <c r="E125" s="156" t="s">
        <v>3</v>
      </c>
      <c r="F125" s="157" t="s">
        <v>1156</v>
      </c>
      <c r="H125" s="158">
        <v>-0.46200000000000002</v>
      </c>
      <c r="L125" s="155"/>
      <c r="M125" s="159"/>
      <c r="N125" s="160"/>
      <c r="O125" s="160"/>
      <c r="P125" s="160"/>
      <c r="Q125" s="160"/>
      <c r="R125" s="160"/>
      <c r="S125" s="160"/>
      <c r="T125" s="161"/>
      <c r="AT125" s="156" t="s">
        <v>148</v>
      </c>
      <c r="AU125" s="156" t="s">
        <v>146</v>
      </c>
      <c r="AV125" s="14" t="s">
        <v>79</v>
      </c>
      <c r="AW125" s="14" t="s">
        <v>31</v>
      </c>
      <c r="AX125" s="14" t="s">
        <v>69</v>
      </c>
      <c r="AY125" s="156" t="s">
        <v>136</v>
      </c>
    </row>
    <row r="126" spans="1:65" s="15" customFormat="1">
      <c r="B126" s="162"/>
      <c r="D126" s="149" t="s">
        <v>148</v>
      </c>
      <c r="E126" s="163" t="s">
        <v>3</v>
      </c>
      <c r="F126" s="164" t="s">
        <v>151</v>
      </c>
      <c r="H126" s="165">
        <v>1.784</v>
      </c>
      <c r="L126" s="162"/>
      <c r="M126" s="166"/>
      <c r="N126" s="167"/>
      <c r="O126" s="167"/>
      <c r="P126" s="167"/>
      <c r="Q126" s="167"/>
      <c r="R126" s="167"/>
      <c r="S126" s="167"/>
      <c r="T126" s="168"/>
      <c r="AT126" s="163" t="s">
        <v>148</v>
      </c>
      <c r="AU126" s="163" t="s">
        <v>146</v>
      </c>
      <c r="AV126" s="15" t="s">
        <v>145</v>
      </c>
      <c r="AW126" s="15" t="s">
        <v>31</v>
      </c>
      <c r="AX126" s="15" t="s">
        <v>77</v>
      </c>
      <c r="AY126" s="163" t="s">
        <v>136</v>
      </c>
    </row>
    <row r="127" spans="1:65" s="2" customFormat="1" ht="62.65" customHeight="1">
      <c r="A127" s="30"/>
      <c r="B127" s="135"/>
      <c r="C127" s="136" t="s">
        <v>180</v>
      </c>
      <c r="D127" s="136" t="s">
        <v>140</v>
      </c>
      <c r="E127" s="137" t="s">
        <v>281</v>
      </c>
      <c r="F127" s="138" t="s">
        <v>282</v>
      </c>
      <c r="G127" s="139" t="s">
        <v>183</v>
      </c>
      <c r="H127" s="140">
        <v>16.056000000000001</v>
      </c>
      <c r="I127" s="141"/>
      <c r="J127" s="141">
        <f>ROUND(I127*H127,2)</f>
        <v>0</v>
      </c>
      <c r="K127" s="138" t="s">
        <v>144</v>
      </c>
      <c r="L127" s="31"/>
      <c r="M127" s="142" t="s">
        <v>3</v>
      </c>
      <c r="N127" s="143" t="s">
        <v>40</v>
      </c>
      <c r="O127" s="144">
        <v>5.0000000000000001E-3</v>
      </c>
      <c r="P127" s="144">
        <f>O127*H127</f>
        <v>8.0280000000000004E-2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46" t="s">
        <v>145</v>
      </c>
      <c r="AT127" s="146" t="s">
        <v>140</v>
      </c>
      <c r="AU127" s="146" t="s">
        <v>146</v>
      </c>
      <c r="AY127" s="18" t="s">
        <v>136</v>
      </c>
      <c r="BE127" s="147">
        <f>IF(N127="základní",J127,0)</f>
        <v>0</v>
      </c>
      <c r="BF127" s="147">
        <f>IF(N127="snížená",J127,0)</f>
        <v>0</v>
      </c>
      <c r="BG127" s="147">
        <f>IF(N127="zákl. přenesená",J127,0)</f>
        <v>0</v>
      </c>
      <c r="BH127" s="147">
        <f>IF(N127="sníž. přenesená",J127,0)</f>
        <v>0</v>
      </c>
      <c r="BI127" s="147">
        <f>IF(N127="nulová",J127,0)</f>
        <v>0</v>
      </c>
      <c r="BJ127" s="18" t="s">
        <v>77</v>
      </c>
      <c r="BK127" s="147">
        <f>ROUND(I127*H127,2)</f>
        <v>0</v>
      </c>
      <c r="BL127" s="18" t="s">
        <v>145</v>
      </c>
      <c r="BM127" s="146" t="s">
        <v>1157</v>
      </c>
    </row>
    <row r="128" spans="1:65" s="14" customFormat="1">
      <c r="B128" s="155"/>
      <c r="D128" s="149" t="s">
        <v>148</v>
      </c>
      <c r="E128" s="156" t="s">
        <v>3</v>
      </c>
      <c r="F128" s="157" t="s">
        <v>1158</v>
      </c>
      <c r="H128" s="158">
        <v>16.056000000000001</v>
      </c>
      <c r="L128" s="155"/>
      <c r="M128" s="159"/>
      <c r="N128" s="160"/>
      <c r="O128" s="160"/>
      <c r="P128" s="160"/>
      <c r="Q128" s="160"/>
      <c r="R128" s="160"/>
      <c r="S128" s="160"/>
      <c r="T128" s="161"/>
      <c r="AT128" s="156" t="s">
        <v>148</v>
      </c>
      <c r="AU128" s="156" t="s">
        <v>146</v>
      </c>
      <c r="AV128" s="14" t="s">
        <v>79</v>
      </c>
      <c r="AW128" s="14" t="s">
        <v>31</v>
      </c>
      <c r="AX128" s="14" t="s">
        <v>69</v>
      </c>
      <c r="AY128" s="156" t="s">
        <v>136</v>
      </c>
    </row>
    <row r="129" spans="1:65" s="15" customFormat="1">
      <c r="B129" s="162"/>
      <c r="D129" s="149" t="s">
        <v>148</v>
      </c>
      <c r="E129" s="163" t="s">
        <v>3</v>
      </c>
      <c r="F129" s="164" t="s">
        <v>151</v>
      </c>
      <c r="H129" s="165">
        <v>16.056000000000001</v>
      </c>
      <c r="L129" s="162"/>
      <c r="M129" s="166"/>
      <c r="N129" s="167"/>
      <c r="O129" s="167"/>
      <c r="P129" s="167"/>
      <c r="Q129" s="167"/>
      <c r="R129" s="167"/>
      <c r="S129" s="167"/>
      <c r="T129" s="168"/>
      <c r="AT129" s="163" t="s">
        <v>148</v>
      </c>
      <c r="AU129" s="163" t="s">
        <v>146</v>
      </c>
      <c r="AV129" s="15" t="s">
        <v>145</v>
      </c>
      <c r="AW129" s="15" t="s">
        <v>31</v>
      </c>
      <c r="AX129" s="15" t="s">
        <v>77</v>
      </c>
      <c r="AY129" s="163" t="s">
        <v>136</v>
      </c>
    </row>
    <row r="130" spans="1:65" s="2" customFormat="1" ht="62.65" customHeight="1">
      <c r="A130" s="30"/>
      <c r="B130" s="135"/>
      <c r="C130" s="136" t="s">
        <v>156</v>
      </c>
      <c r="D130" s="136" t="s">
        <v>140</v>
      </c>
      <c r="E130" s="137" t="s">
        <v>285</v>
      </c>
      <c r="F130" s="138" t="s">
        <v>286</v>
      </c>
      <c r="G130" s="139" t="s">
        <v>183</v>
      </c>
      <c r="H130" s="140">
        <v>1.784</v>
      </c>
      <c r="I130" s="141"/>
      <c r="J130" s="141">
        <f>ROUND(I130*H130,2)</f>
        <v>0</v>
      </c>
      <c r="K130" s="138" t="s">
        <v>144</v>
      </c>
      <c r="L130" s="31"/>
      <c r="M130" s="142" t="s">
        <v>3</v>
      </c>
      <c r="N130" s="143" t="s">
        <v>40</v>
      </c>
      <c r="O130" s="144">
        <v>9.9000000000000005E-2</v>
      </c>
      <c r="P130" s="144">
        <f>O130*H130</f>
        <v>0.17661600000000002</v>
      </c>
      <c r="Q130" s="144">
        <v>0</v>
      </c>
      <c r="R130" s="144">
        <f>Q130*H130</f>
        <v>0</v>
      </c>
      <c r="S130" s="144">
        <v>0</v>
      </c>
      <c r="T130" s="145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46" t="s">
        <v>145</v>
      </c>
      <c r="AT130" s="146" t="s">
        <v>140</v>
      </c>
      <c r="AU130" s="146" t="s">
        <v>146</v>
      </c>
      <c r="AY130" s="18" t="s">
        <v>136</v>
      </c>
      <c r="BE130" s="147">
        <f>IF(N130="základní",J130,0)</f>
        <v>0</v>
      </c>
      <c r="BF130" s="147">
        <f>IF(N130="snížená",J130,0)</f>
        <v>0</v>
      </c>
      <c r="BG130" s="147">
        <f>IF(N130="zákl. přenesená",J130,0)</f>
        <v>0</v>
      </c>
      <c r="BH130" s="147">
        <f>IF(N130="sníž. přenesená",J130,0)</f>
        <v>0</v>
      </c>
      <c r="BI130" s="147">
        <f>IF(N130="nulová",J130,0)</f>
        <v>0</v>
      </c>
      <c r="BJ130" s="18" t="s">
        <v>77</v>
      </c>
      <c r="BK130" s="147">
        <f>ROUND(I130*H130,2)</f>
        <v>0</v>
      </c>
      <c r="BL130" s="18" t="s">
        <v>145</v>
      </c>
      <c r="BM130" s="146" t="s">
        <v>1159</v>
      </c>
    </row>
    <row r="131" spans="1:65" s="14" customFormat="1">
      <c r="B131" s="155"/>
      <c r="D131" s="149" t="s">
        <v>148</v>
      </c>
      <c r="E131" s="156" t="s">
        <v>3</v>
      </c>
      <c r="F131" s="157" t="s">
        <v>1154</v>
      </c>
      <c r="H131" s="158">
        <v>2.3860000000000001</v>
      </c>
      <c r="L131" s="155"/>
      <c r="M131" s="159"/>
      <c r="N131" s="160"/>
      <c r="O131" s="160"/>
      <c r="P131" s="160"/>
      <c r="Q131" s="160"/>
      <c r="R131" s="160"/>
      <c r="S131" s="160"/>
      <c r="T131" s="161"/>
      <c r="AT131" s="156" t="s">
        <v>148</v>
      </c>
      <c r="AU131" s="156" t="s">
        <v>146</v>
      </c>
      <c r="AV131" s="14" t="s">
        <v>79</v>
      </c>
      <c r="AW131" s="14" t="s">
        <v>31</v>
      </c>
      <c r="AX131" s="14" t="s">
        <v>69</v>
      </c>
      <c r="AY131" s="156" t="s">
        <v>136</v>
      </c>
    </row>
    <row r="132" spans="1:65" s="14" customFormat="1">
      <c r="B132" s="155"/>
      <c r="D132" s="149" t="s">
        <v>148</v>
      </c>
      <c r="E132" s="156" t="s">
        <v>3</v>
      </c>
      <c r="F132" s="157" t="s">
        <v>1155</v>
      </c>
      <c r="H132" s="158">
        <v>-0.14000000000000001</v>
      </c>
      <c r="L132" s="155"/>
      <c r="M132" s="159"/>
      <c r="N132" s="160"/>
      <c r="O132" s="160"/>
      <c r="P132" s="160"/>
      <c r="Q132" s="160"/>
      <c r="R132" s="160"/>
      <c r="S132" s="160"/>
      <c r="T132" s="161"/>
      <c r="AT132" s="156" t="s">
        <v>148</v>
      </c>
      <c r="AU132" s="156" t="s">
        <v>146</v>
      </c>
      <c r="AV132" s="14" t="s">
        <v>79</v>
      </c>
      <c r="AW132" s="14" t="s">
        <v>31</v>
      </c>
      <c r="AX132" s="14" t="s">
        <v>69</v>
      </c>
      <c r="AY132" s="156" t="s">
        <v>136</v>
      </c>
    </row>
    <row r="133" spans="1:65" s="14" customFormat="1">
      <c r="B133" s="155"/>
      <c r="D133" s="149" t="s">
        <v>148</v>
      </c>
      <c r="E133" s="156" t="s">
        <v>3</v>
      </c>
      <c r="F133" s="157" t="s">
        <v>1156</v>
      </c>
      <c r="H133" s="158">
        <v>-0.46200000000000002</v>
      </c>
      <c r="L133" s="155"/>
      <c r="M133" s="159"/>
      <c r="N133" s="160"/>
      <c r="O133" s="160"/>
      <c r="P133" s="160"/>
      <c r="Q133" s="160"/>
      <c r="R133" s="160"/>
      <c r="S133" s="160"/>
      <c r="T133" s="161"/>
      <c r="AT133" s="156" t="s">
        <v>148</v>
      </c>
      <c r="AU133" s="156" t="s">
        <v>146</v>
      </c>
      <c r="AV133" s="14" t="s">
        <v>79</v>
      </c>
      <c r="AW133" s="14" t="s">
        <v>31</v>
      </c>
      <c r="AX133" s="14" t="s">
        <v>69</v>
      </c>
      <c r="AY133" s="156" t="s">
        <v>136</v>
      </c>
    </row>
    <row r="134" spans="1:65" s="15" customFormat="1">
      <c r="B134" s="162"/>
      <c r="D134" s="149" t="s">
        <v>148</v>
      </c>
      <c r="E134" s="163" t="s">
        <v>3</v>
      </c>
      <c r="F134" s="164" t="s">
        <v>151</v>
      </c>
      <c r="H134" s="165">
        <v>1.784</v>
      </c>
      <c r="L134" s="162"/>
      <c r="M134" s="166"/>
      <c r="N134" s="167"/>
      <c r="O134" s="167"/>
      <c r="P134" s="167"/>
      <c r="Q134" s="167"/>
      <c r="R134" s="167"/>
      <c r="S134" s="167"/>
      <c r="T134" s="168"/>
      <c r="AT134" s="163" t="s">
        <v>148</v>
      </c>
      <c r="AU134" s="163" t="s">
        <v>146</v>
      </c>
      <c r="AV134" s="15" t="s">
        <v>145</v>
      </c>
      <c r="AW134" s="15" t="s">
        <v>31</v>
      </c>
      <c r="AX134" s="15" t="s">
        <v>77</v>
      </c>
      <c r="AY134" s="163" t="s">
        <v>136</v>
      </c>
    </row>
    <row r="135" spans="1:65" s="2" customFormat="1" ht="76.349999999999994" customHeight="1">
      <c r="A135" s="30"/>
      <c r="B135" s="135"/>
      <c r="C135" s="136" t="s">
        <v>197</v>
      </c>
      <c r="D135" s="136" t="s">
        <v>140</v>
      </c>
      <c r="E135" s="137" t="s">
        <v>288</v>
      </c>
      <c r="F135" s="138" t="s">
        <v>289</v>
      </c>
      <c r="G135" s="139" t="s">
        <v>183</v>
      </c>
      <c r="H135" s="140">
        <v>16.056000000000001</v>
      </c>
      <c r="I135" s="141"/>
      <c r="J135" s="141">
        <f>ROUND(I135*H135,2)</f>
        <v>0</v>
      </c>
      <c r="K135" s="138" t="s">
        <v>144</v>
      </c>
      <c r="L135" s="31"/>
      <c r="M135" s="142" t="s">
        <v>3</v>
      </c>
      <c r="N135" s="143" t="s">
        <v>40</v>
      </c>
      <c r="O135" s="144">
        <v>6.0000000000000001E-3</v>
      </c>
      <c r="P135" s="144">
        <f>O135*H135</f>
        <v>9.6336000000000005E-2</v>
      </c>
      <c r="Q135" s="144">
        <v>0</v>
      </c>
      <c r="R135" s="144">
        <f>Q135*H135</f>
        <v>0</v>
      </c>
      <c r="S135" s="144">
        <v>0</v>
      </c>
      <c r="T135" s="145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6" t="s">
        <v>145</v>
      </c>
      <c r="AT135" s="146" t="s">
        <v>140</v>
      </c>
      <c r="AU135" s="146" t="s">
        <v>146</v>
      </c>
      <c r="AY135" s="18" t="s">
        <v>136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18" t="s">
        <v>77</v>
      </c>
      <c r="BK135" s="147">
        <f>ROUND(I135*H135,2)</f>
        <v>0</v>
      </c>
      <c r="BL135" s="18" t="s">
        <v>145</v>
      </c>
      <c r="BM135" s="146" t="s">
        <v>1160</v>
      </c>
    </row>
    <row r="136" spans="1:65" s="14" customFormat="1">
      <c r="B136" s="155"/>
      <c r="D136" s="149" t="s">
        <v>148</v>
      </c>
      <c r="E136" s="156" t="s">
        <v>3</v>
      </c>
      <c r="F136" s="157" t="s">
        <v>1158</v>
      </c>
      <c r="H136" s="158">
        <v>16.056000000000001</v>
      </c>
      <c r="L136" s="155"/>
      <c r="M136" s="159"/>
      <c r="N136" s="160"/>
      <c r="O136" s="160"/>
      <c r="P136" s="160"/>
      <c r="Q136" s="160"/>
      <c r="R136" s="160"/>
      <c r="S136" s="160"/>
      <c r="T136" s="161"/>
      <c r="AT136" s="156" t="s">
        <v>148</v>
      </c>
      <c r="AU136" s="156" t="s">
        <v>146</v>
      </c>
      <c r="AV136" s="14" t="s">
        <v>79</v>
      </c>
      <c r="AW136" s="14" t="s">
        <v>31</v>
      </c>
      <c r="AX136" s="14" t="s">
        <v>69</v>
      </c>
      <c r="AY136" s="156" t="s">
        <v>136</v>
      </c>
    </row>
    <row r="137" spans="1:65" s="15" customFormat="1">
      <c r="B137" s="162"/>
      <c r="D137" s="149" t="s">
        <v>148</v>
      </c>
      <c r="E137" s="163" t="s">
        <v>3</v>
      </c>
      <c r="F137" s="164" t="s">
        <v>151</v>
      </c>
      <c r="H137" s="165">
        <v>16.056000000000001</v>
      </c>
      <c r="L137" s="162"/>
      <c r="M137" s="166"/>
      <c r="N137" s="167"/>
      <c r="O137" s="167"/>
      <c r="P137" s="167"/>
      <c r="Q137" s="167"/>
      <c r="R137" s="167"/>
      <c r="S137" s="167"/>
      <c r="T137" s="168"/>
      <c r="AT137" s="163" t="s">
        <v>148</v>
      </c>
      <c r="AU137" s="163" t="s">
        <v>146</v>
      </c>
      <c r="AV137" s="15" t="s">
        <v>145</v>
      </c>
      <c r="AW137" s="15" t="s">
        <v>31</v>
      </c>
      <c r="AX137" s="15" t="s">
        <v>77</v>
      </c>
      <c r="AY137" s="163" t="s">
        <v>136</v>
      </c>
    </row>
    <row r="138" spans="1:65" s="12" customFormat="1" ht="20.85" customHeight="1">
      <c r="B138" s="123"/>
      <c r="D138" s="124" t="s">
        <v>68</v>
      </c>
      <c r="E138" s="133" t="s">
        <v>291</v>
      </c>
      <c r="F138" s="133" t="s">
        <v>296</v>
      </c>
      <c r="J138" s="134">
        <f>BK138</f>
        <v>0</v>
      </c>
      <c r="L138" s="123"/>
      <c r="M138" s="127"/>
      <c r="N138" s="128"/>
      <c r="O138" s="128"/>
      <c r="P138" s="129">
        <f>SUM(P139:P152)</f>
        <v>3.8401879999999999</v>
      </c>
      <c r="Q138" s="128"/>
      <c r="R138" s="129">
        <f>SUM(R139:R152)</f>
        <v>0</v>
      </c>
      <c r="S138" s="128"/>
      <c r="T138" s="130">
        <f>SUM(T139:T152)</f>
        <v>0</v>
      </c>
      <c r="AR138" s="124" t="s">
        <v>77</v>
      </c>
      <c r="AT138" s="131" t="s">
        <v>68</v>
      </c>
      <c r="AU138" s="131" t="s">
        <v>79</v>
      </c>
      <c r="AY138" s="124" t="s">
        <v>136</v>
      </c>
      <c r="BK138" s="132">
        <f>SUM(BK139:BK152)</f>
        <v>0</v>
      </c>
    </row>
    <row r="139" spans="1:65" s="2" customFormat="1" ht="37.9" customHeight="1">
      <c r="A139" s="30"/>
      <c r="B139" s="135"/>
      <c r="C139" s="136" t="s">
        <v>227</v>
      </c>
      <c r="D139" s="136" t="s">
        <v>140</v>
      </c>
      <c r="E139" s="137" t="s">
        <v>298</v>
      </c>
      <c r="F139" s="138" t="s">
        <v>299</v>
      </c>
      <c r="G139" s="139" t="s">
        <v>300</v>
      </c>
      <c r="H139" s="140">
        <v>5.9589999999999996</v>
      </c>
      <c r="I139" s="141"/>
      <c r="J139" s="141">
        <f>ROUND(I139*H139,2)</f>
        <v>0</v>
      </c>
      <c r="K139" s="138" t="s">
        <v>144</v>
      </c>
      <c r="L139" s="31"/>
      <c r="M139" s="142" t="s">
        <v>3</v>
      </c>
      <c r="N139" s="143" t="s">
        <v>40</v>
      </c>
      <c r="O139" s="144">
        <v>0</v>
      </c>
      <c r="P139" s="144">
        <f>O139*H139</f>
        <v>0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46" t="s">
        <v>145</v>
      </c>
      <c r="AT139" s="146" t="s">
        <v>140</v>
      </c>
      <c r="AU139" s="146" t="s">
        <v>146</v>
      </c>
      <c r="AY139" s="18" t="s">
        <v>136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8" t="s">
        <v>77</v>
      </c>
      <c r="BK139" s="147">
        <f>ROUND(I139*H139,2)</f>
        <v>0</v>
      </c>
      <c r="BL139" s="18" t="s">
        <v>145</v>
      </c>
      <c r="BM139" s="146" t="s">
        <v>1161</v>
      </c>
    </row>
    <row r="140" spans="1:65" s="14" customFormat="1">
      <c r="B140" s="155"/>
      <c r="D140" s="149" t="s">
        <v>148</v>
      </c>
      <c r="E140" s="156" t="s">
        <v>3</v>
      </c>
      <c r="F140" s="157" t="s">
        <v>1162</v>
      </c>
      <c r="H140" s="158">
        <v>5.9589999999999996</v>
      </c>
      <c r="L140" s="155"/>
      <c r="M140" s="159"/>
      <c r="N140" s="160"/>
      <c r="O140" s="160"/>
      <c r="P140" s="160"/>
      <c r="Q140" s="160"/>
      <c r="R140" s="160"/>
      <c r="S140" s="160"/>
      <c r="T140" s="161"/>
      <c r="AT140" s="156" t="s">
        <v>148</v>
      </c>
      <c r="AU140" s="156" t="s">
        <v>146</v>
      </c>
      <c r="AV140" s="14" t="s">
        <v>79</v>
      </c>
      <c r="AW140" s="14" t="s">
        <v>31</v>
      </c>
      <c r="AX140" s="14" t="s">
        <v>69</v>
      </c>
      <c r="AY140" s="156" t="s">
        <v>136</v>
      </c>
    </row>
    <row r="141" spans="1:65" s="15" customFormat="1">
      <c r="B141" s="162"/>
      <c r="D141" s="149" t="s">
        <v>148</v>
      </c>
      <c r="E141" s="163" t="s">
        <v>3</v>
      </c>
      <c r="F141" s="164" t="s">
        <v>151</v>
      </c>
      <c r="H141" s="165">
        <v>5.9589999999999996</v>
      </c>
      <c r="L141" s="162"/>
      <c r="M141" s="166"/>
      <c r="N141" s="167"/>
      <c r="O141" s="167"/>
      <c r="P141" s="167"/>
      <c r="Q141" s="167"/>
      <c r="R141" s="167"/>
      <c r="S141" s="167"/>
      <c r="T141" s="168"/>
      <c r="AT141" s="163" t="s">
        <v>148</v>
      </c>
      <c r="AU141" s="163" t="s">
        <v>146</v>
      </c>
      <c r="AV141" s="15" t="s">
        <v>145</v>
      </c>
      <c r="AW141" s="15" t="s">
        <v>31</v>
      </c>
      <c r="AX141" s="15" t="s">
        <v>77</v>
      </c>
      <c r="AY141" s="163" t="s">
        <v>136</v>
      </c>
    </row>
    <row r="142" spans="1:65" s="2" customFormat="1" ht="37.9" customHeight="1">
      <c r="A142" s="30"/>
      <c r="B142" s="135"/>
      <c r="C142" s="136" t="s">
        <v>235</v>
      </c>
      <c r="D142" s="136" t="s">
        <v>140</v>
      </c>
      <c r="E142" s="137" t="s">
        <v>1163</v>
      </c>
      <c r="F142" s="138" t="s">
        <v>305</v>
      </c>
      <c r="G142" s="139" t="s">
        <v>183</v>
      </c>
      <c r="H142" s="140">
        <v>4.2679999999999998</v>
      </c>
      <c r="I142" s="141"/>
      <c r="J142" s="141">
        <f>ROUND(I142*H142,2)</f>
        <v>0</v>
      </c>
      <c r="K142" s="138" t="s">
        <v>144</v>
      </c>
      <c r="L142" s="31"/>
      <c r="M142" s="142" t="s">
        <v>3</v>
      </c>
      <c r="N142" s="143" t="s">
        <v>40</v>
      </c>
      <c r="O142" s="144">
        <v>0.32800000000000001</v>
      </c>
      <c r="P142" s="144">
        <f>O142*H142</f>
        <v>1.399904</v>
      </c>
      <c r="Q142" s="144">
        <v>0</v>
      </c>
      <c r="R142" s="144">
        <f>Q142*H142</f>
        <v>0</v>
      </c>
      <c r="S142" s="144">
        <v>0</v>
      </c>
      <c r="T142" s="145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46" t="s">
        <v>145</v>
      </c>
      <c r="AT142" s="146" t="s">
        <v>140</v>
      </c>
      <c r="AU142" s="146" t="s">
        <v>146</v>
      </c>
      <c r="AY142" s="18" t="s">
        <v>136</v>
      </c>
      <c r="BE142" s="147">
        <f>IF(N142="základní",J142,0)</f>
        <v>0</v>
      </c>
      <c r="BF142" s="147">
        <f>IF(N142="snížená",J142,0)</f>
        <v>0</v>
      </c>
      <c r="BG142" s="147">
        <f>IF(N142="zákl. přenesená",J142,0)</f>
        <v>0</v>
      </c>
      <c r="BH142" s="147">
        <f>IF(N142="sníž. přenesená",J142,0)</f>
        <v>0</v>
      </c>
      <c r="BI142" s="147">
        <f>IF(N142="nulová",J142,0)</f>
        <v>0</v>
      </c>
      <c r="BJ142" s="18" t="s">
        <v>77</v>
      </c>
      <c r="BK142" s="147">
        <f>ROUND(I142*H142,2)</f>
        <v>0</v>
      </c>
      <c r="BL142" s="18" t="s">
        <v>145</v>
      </c>
      <c r="BM142" s="146" t="s">
        <v>1164</v>
      </c>
    </row>
    <row r="143" spans="1:65" s="14" customFormat="1">
      <c r="B143" s="155"/>
      <c r="D143" s="149" t="s">
        <v>148</v>
      </c>
      <c r="E143" s="156" t="s">
        <v>3</v>
      </c>
      <c r="F143" s="157" t="s">
        <v>1165</v>
      </c>
      <c r="H143" s="158">
        <v>4.7720000000000002</v>
      </c>
      <c r="L143" s="155"/>
      <c r="M143" s="159"/>
      <c r="N143" s="160"/>
      <c r="O143" s="160"/>
      <c r="P143" s="160"/>
      <c r="Q143" s="160"/>
      <c r="R143" s="160"/>
      <c r="S143" s="160"/>
      <c r="T143" s="161"/>
      <c r="AT143" s="156" t="s">
        <v>148</v>
      </c>
      <c r="AU143" s="156" t="s">
        <v>146</v>
      </c>
      <c r="AV143" s="14" t="s">
        <v>79</v>
      </c>
      <c r="AW143" s="14" t="s">
        <v>31</v>
      </c>
      <c r="AX143" s="14" t="s">
        <v>69</v>
      </c>
      <c r="AY143" s="156" t="s">
        <v>136</v>
      </c>
    </row>
    <row r="144" spans="1:65" s="14" customFormat="1">
      <c r="B144" s="155"/>
      <c r="D144" s="149" t="s">
        <v>148</v>
      </c>
      <c r="E144" s="156" t="s">
        <v>3</v>
      </c>
      <c r="F144" s="157" t="s">
        <v>1166</v>
      </c>
      <c r="H144" s="158">
        <v>-0.28000000000000003</v>
      </c>
      <c r="L144" s="155"/>
      <c r="M144" s="159"/>
      <c r="N144" s="160"/>
      <c r="O144" s="160"/>
      <c r="P144" s="160"/>
      <c r="Q144" s="160"/>
      <c r="R144" s="160"/>
      <c r="S144" s="160"/>
      <c r="T144" s="161"/>
      <c r="AT144" s="156" t="s">
        <v>148</v>
      </c>
      <c r="AU144" s="156" t="s">
        <v>146</v>
      </c>
      <c r="AV144" s="14" t="s">
        <v>79</v>
      </c>
      <c r="AW144" s="14" t="s">
        <v>31</v>
      </c>
      <c r="AX144" s="14" t="s">
        <v>69</v>
      </c>
      <c r="AY144" s="156" t="s">
        <v>136</v>
      </c>
    </row>
    <row r="145" spans="1:65" s="14" customFormat="1">
      <c r="B145" s="155"/>
      <c r="D145" s="149" t="s">
        <v>148</v>
      </c>
      <c r="E145" s="156" t="s">
        <v>3</v>
      </c>
      <c r="F145" s="157" t="s">
        <v>1167</v>
      </c>
      <c r="H145" s="158">
        <v>-0.224</v>
      </c>
      <c r="L145" s="155"/>
      <c r="M145" s="159"/>
      <c r="N145" s="160"/>
      <c r="O145" s="160"/>
      <c r="P145" s="160"/>
      <c r="Q145" s="160"/>
      <c r="R145" s="160"/>
      <c r="S145" s="160"/>
      <c r="T145" s="161"/>
      <c r="AT145" s="156" t="s">
        <v>148</v>
      </c>
      <c r="AU145" s="156" t="s">
        <v>146</v>
      </c>
      <c r="AV145" s="14" t="s">
        <v>79</v>
      </c>
      <c r="AW145" s="14" t="s">
        <v>31</v>
      </c>
      <c r="AX145" s="14" t="s">
        <v>69</v>
      </c>
      <c r="AY145" s="156" t="s">
        <v>136</v>
      </c>
    </row>
    <row r="146" spans="1:65" s="15" customFormat="1">
      <c r="B146" s="162"/>
      <c r="D146" s="149" t="s">
        <v>148</v>
      </c>
      <c r="E146" s="163" t="s">
        <v>3</v>
      </c>
      <c r="F146" s="164" t="s">
        <v>151</v>
      </c>
      <c r="H146" s="165">
        <v>4.2679999999999998</v>
      </c>
      <c r="L146" s="162"/>
      <c r="M146" s="166"/>
      <c r="N146" s="167"/>
      <c r="O146" s="167"/>
      <c r="P146" s="167"/>
      <c r="Q146" s="167"/>
      <c r="R146" s="167"/>
      <c r="S146" s="167"/>
      <c r="T146" s="168"/>
      <c r="AT146" s="163" t="s">
        <v>148</v>
      </c>
      <c r="AU146" s="163" t="s">
        <v>146</v>
      </c>
      <c r="AV146" s="15" t="s">
        <v>145</v>
      </c>
      <c r="AW146" s="15" t="s">
        <v>31</v>
      </c>
      <c r="AX146" s="15" t="s">
        <v>77</v>
      </c>
      <c r="AY146" s="163" t="s">
        <v>136</v>
      </c>
    </row>
    <row r="147" spans="1:65" s="2" customFormat="1" ht="62.65" customHeight="1">
      <c r="A147" s="30"/>
      <c r="B147" s="135"/>
      <c r="C147" s="136" t="s">
        <v>138</v>
      </c>
      <c r="D147" s="136" t="s">
        <v>140</v>
      </c>
      <c r="E147" s="137" t="s">
        <v>1168</v>
      </c>
      <c r="F147" s="138" t="s">
        <v>313</v>
      </c>
      <c r="G147" s="139" t="s">
        <v>183</v>
      </c>
      <c r="H147" s="140">
        <v>0.92400000000000004</v>
      </c>
      <c r="I147" s="141"/>
      <c r="J147" s="141">
        <f>ROUND(I147*H147,2)</f>
        <v>0</v>
      </c>
      <c r="K147" s="138" t="s">
        <v>144</v>
      </c>
      <c r="L147" s="31"/>
      <c r="M147" s="142" t="s">
        <v>3</v>
      </c>
      <c r="N147" s="143" t="s">
        <v>40</v>
      </c>
      <c r="O147" s="144">
        <v>1.7889999999999999</v>
      </c>
      <c r="P147" s="144">
        <f>O147*H147</f>
        <v>1.6530359999999999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46" t="s">
        <v>145</v>
      </c>
      <c r="AT147" s="146" t="s">
        <v>140</v>
      </c>
      <c r="AU147" s="146" t="s">
        <v>146</v>
      </c>
      <c r="AY147" s="18" t="s">
        <v>136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8" t="s">
        <v>77</v>
      </c>
      <c r="BK147" s="147">
        <f>ROUND(I147*H147,2)</f>
        <v>0</v>
      </c>
      <c r="BL147" s="18" t="s">
        <v>145</v>
      </c>
      <c r="BM147" s="146" t="s">
        <v>1169</v>
      </c>
    </row>
    <row r="148" spans="1:65" s="14" customFormat="1">
      <c r="B148" s="155"/>
      <c r="D148" s="149" t="s">
        <v>148</v>
      </c>
      <c r="E148" s="156" t="s">
        <v>3</v>
      </c>
      <c r="F148" s="157" t="s">
        <v>1170</v>
      </c>
      <c r="H148" s="158">
        <v>0.92400000000000004</v>
      </c>
      <c r="L148" s="155"/>
      <c r="M148" s="159"/>
      <c r="N148" s="160"/>
      <c r="O148" s="160"/>
      <c r="P148" s="160"/>
      <c r="Q148" s="160"/>
      <c r="R148" s="160"/>
      <c r="S148" s="160"/>
      <c r="T148" s="161"/>
      <c r="AT148" s="156" t="s">
        <v>148</v>
      </c>
      <c r="AU148" s="156" t="s">
        <v>146</v>
      </c>
      <c r="AV148" s="14" t="s">
        <v>79</v>
      </c>
      <c r="AW148" s="14" t="s">
        <v>31</v>
      </c>
      <c r="AX148" s="14" t="s">
        <v>69</v>
      </c>
      <c r="AY148" s="156" t="s">
        <v>136</v>
      </c>
    </row>
    <row r="149" spans="1:65" s="15" customFormat="1">
      <c r="B149" s="162"/>
      <c r="D149" s="149" t="s">
        <v>148</v>
      </c>
      <c r="E149" s="163" t="s">
        <v>3</v>
      </c>
      <c r="F149" s="164" t="s">
        <v>151</v>
      </c>
      <c r="H149" s="165">
        <v>0.92400000000000004</v>
      </c>
      <c r="L149" s="162"/>
      <c r="M149" s="166"/>
      <c r="N149" s="167"/>
      <c r="O149" s="167"/>
      <c r="P149" s="167"/>
      <c r="Q149" s="167"/>
      <c r="R149" s="167"/>
      <c r="S149" s="167"/>
      <c r="T149" s="168"/>
      <c r="AT149" s="163" t="s">
        <v>148</v>
      </c>
      <c r="AU149" s="163" t="s">
        <v>146</v>
      </c>
      <c r="AV149" s="15" t="s">
        <v>145</v>
      </c>
      <c r="AW149" s="15" t="s">
        <v>31</v>
      </c>
      <c r="AX149" s="15" t="s">
        <v>77</v>
      </c>
      <c r="AY149" s="163" t="s">
        <v>136</v>
      </c>
    </row>
    <row r="150" spans="1:65" s="2" customFormat="1" ht="62.65" customHeight="1">
      <c r="A150" s="30"/>
      <c r="B150" s="135"/>
      <c r="C150" s="136" t="s">
        <v>170</v>
      </c>
      <c r="D150" s="136" t="s">
        <v>140</v>
      </c>
      <c r="E150" s="137" t="s">
        <v>317</v>
      </c>
      <c r="F150" s="138" t="s">
        <v>318</v>
      </c>
      <c r="G150" s="139" t="s">
        <v>183</v>
      </c>
      <c r="H150" s="140">
        <v>0.92400000000000004</v>
      </c>
      <c r="I150" s="141"/>
      <c r="J150" s="141">
        <f>ROUND(I150*H150,2)</f>
        <v>0</v>
      </c>
      <c r="K150" s="138" t="s">
        <v>144</v>
      </c>
      <c r="L150" s="31"/>
      <c r="M150" s="142" t="s">
        <v>3</v>
      </c>
      <c r="N150" s="143" t="s">
        <v>40</v>
      </c>
      <c r="O150" s="144">
        <v>0.85199999999999998</v>
      </c>
      <c r="P150" s="144">
        <f>O150*H150</f>
        <v>0.78724800000000006</v>
      </c>
      <c r="Q150" s="144">
        <v>0</v>
      </c>
      <c r="R150" s="144">
        <f>Q150*H150</f>
        <v>0</v>
      </c>
      <c r="S150" s="144">
        <v>0</v>
      </c>
      <c r="T150" s="145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46" t="s">
        <v>145</v>
      </c>
      <c r="AT150" s="146" t="s">
        <v>140</v>
      </c>
      <c r="AU150" s="146" t="s">
        <v>146</v>
      </c>
      <c r="AY150" s="18" t="s">
        <v>136</v>
      </c>
      <c r="BE150" s="147">
        <f>IF(N150="základní",J150,0)</f>
        <v>0</v>
      </c>
      <c r="BF150" s="147">
        <f>IF(N150="snížená",J150,0)</f>
        <v>0</v>
      </c>
      <c r="BG150" s="147">
        <f>IF(N150="zákl. přenesená",J150,0)</f>
        <v>0</v>
      </c>
      <c r="BH150" s="147">
        <f>IF(N150="sníž. přenesená",J150,0)</f>
        <v>0</v>
      </c>
      <c r="BI150" s="147">
        <f>IF(N150="nulová",J150,0)</f>
        <v>0</v>
      </c>
      <c r="BJ150" s="18" t="s">
        <v>77</v>
      </c>
      <c r="BK150" s="147">
        <f>ROUND(I150*H150,2)</f>
        <v>0</v>
      </c>
      <c r="BL150" s="18" t="s">
        <v>145</v>
      </c>
      <c r="BM150" s="146" t="s">
        <v>1171</v>
      </c>
    </row>
    <row r="151" spans="1:65" s="14" customFormat="1">
      <c r="B151" s="155"/>
      <c r="D151" s="149" t="s">
        <v>148</v>
      </c>
      <c r="E151" s="156" t="s">
        <v>3</v>
      </c>
      <c r="F151" s="157" t="s">
        <v>1172</v>
      </c>
      <c r="H151" s="158">
        <v>0.92400000000000004</v>
      </c>
      <c r="L151" s="155"/>
      <c r="M151" s="159"/>
      <c r="N151" s="160"/>
      <c r="O151" s="160"/>
      <c r="P151" s="160"/>
      <c r="Q151" s="160"/>
      <c r="R151" s="160"/>
      <c r="S151" s="160"/>
      <c r="T151" s="161"/>
      <c r="AT151" s="156" t="s">
        <v>148</v>
      </c>
      <c r="AU151" s="156" t="s">
        <v>146</v>
      </c>
      <c r="AV151" s="14" t="s">
        <v>79</v>
      </c>
      <c r="AW151" s="14" t="s">
        <v>31</v>
      </c>
      <c r="AX151" s="14" t="s">
        <v>69</v>
      </c>
      <c r="AY151" s="156" t="s">
        <v>136</v>
      </c>
    </row>
    <row r="152" spans="1:65" s="15" customFormat="1">
      <c r="B152" s="162"/>
      <c r="D152" s="149" t="s">
        <v>148</v>
      </c>
      <c r="E152" s="163" t="s">
        <v>3</v>
      </c>
      <c r="F152" s="164" t="s">
        <v>151</v>
      </c>
      <c r="H152" s="165">
        <v>0.92400000000000004</v>
      </c>
      <c r="L152" s="162"/>
      <c r="M152" s="166"/>
      <c r="N152" s="167"/>
      <c r="O152" s="167"/>
      <c r="P152" s="167"/>
      <c r="Q152" s="167"/>
      <c r="R152" s="167"/>
      <c r="S152" s="167"/>
      <c r="T152" s="168"/>
      <c r="AT152" s="163" t="s">
        <v>148</v>
      </c>
      <c r="AU152" s="163" t="s">
        <v>146</v>
      </c>
      <c r="AV152" s="15" t="s">
        <v>145</v>
      </c>
      <c r="AW152" s="15" t="s">
        <v>31</v>
      </c>
      <c r="AX152" s="15" t="s">
        <v>77</v>
      </c>
      <c r="AY152" s="163" t="s">
        <v>136</v>
      </c>
    </row>
    <row r="153" spans="1:65" s="12" customFormat="1" ht="20.85" customHeight="1">
      <c r="B153" s="123"/>
      <c r="D153" s="124" t="s">
        <v>68</v>
      </c>
      <c r="E153" s="133" t="s">
        <v>297</v>
      </c>
      <c r="F153" s="133" t="s">
        <v>321</v>
      </c>
      <c r="J153" s="134">
        <f>BK153</f>
        <v>0</v>
      </c>
      <c r="L153" s="123"/>
      <c r="M153" s="127"/>
      <c r="N153" s="128"/>
      <c r="O153" s="128"/>
      <c r="P153" s="129">
        <f>SUM(P154:P156)</f>
        <v>5.0399999999999993E-2</v>
      </c>
      <c r="Q153" s="128"/>
      <c r="R153" s="129">
        <f>SUM(R154:R156)</f>
        <v>0</v>
      </c>
      <c r="S153" s="128"/>
      <c r="T153" s="130">
        <f>SUM(T154:T156)</f>
        <v>0</v>
      </c>
      <c r="AR153" s="124" t="s">
        <v>77</v>
      </c>
      <c r="AT153" s="131" t="s">
        <v>68</v>
      </c>
      <c r="AU153" s="131" t="s">
        <v>79</v>
      </c>
      <c r="AY153" s="124" t="s">
        <v>136</v>
      </c>
      <c r="BK153" s="132">
        <f>SUM(BK154:BK156)</f>
        <v>0</v>
      </c>
    </row>
    <row r="154" spans="1:65" s="2" customFormat="1" ht="24.2" customHeight="1">
      <c r="A154" s="30"/>
      <c r="B154" s="135"/>
      <c r="C154" s="136" t="s">
        <v>178</v>
      </c>
      <c r="D154" s="136" t="s">
        <v>140</v>
      </c>
      <c r="E154" s="137" t="s">
        <v>327</v>
      </c>
      <c r="F154" s="138" t="s">
        <v>328</v>
      </c>
      <c r="G154" s="139" t="s">
        <v>175</v>
      </c>
      <c r="H154" s="140">
        <v>2.8</v>
      </c>
      <c r="I154" s="141"/>
      <c r="J154" s="141">
        <f>ROUND(I154*H154,2)</f>
        <v>0</v>
      </c>
      <c r="K154" s="138" t="s">
        <v>3</v>
      </c>
      <c r="L154" s="31"/>
      <c r="M154" s="142" t="s">
        <v>3</v>
      </c>
      <c r="N154" s="143" t="s">
        <v>40</v>
      </c>
      <c r="O154" s="144">
        <v>1.7999999999999999E-2</v>
      </c>
      <c r="P154" s="144">
        <f>O154*H154</f>
        <v>5.0399999999999993E-2</v>
      </c>
      <c r="Q154" s="144">
        <v>0</v>
      </c>
      <c r="R154" s="144">
        <f>Q154*H154</f>
        <v>0</v>
      </c>
      <c r="S154" s="144">
        <v>0</v>
      </c>
      <c r="T154" s="145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46" t="s">
        <v>145</v>
      </c>
      <c r="AT154" s="146" t="s">
        <v>140</v>
      </c>
      <c r="AU154" s="146" t="s">
        <v>146</v>
      </c>
      <c r="AY154" s="18" t="s">
        <v>136</v>
      </c>
      <c r="BE154" s="147">
        <f>IF(N154="základní",J154,0)</f>
        <v>0</v>
      </c>
      <c r="BF154" s="147">
        <f>IF(N154="snížená",J154,0)</f>
        <v>0</v>
      </c>
      <c r="BG154" s="147">
        <f>IF(N154="zákl. přenesená",J154,0)</f>
        <v>0</v>
      </c>
      <c r="BH154" s="147">
        <f>IF(N154="sníž. přenesená",J154,0)</f>
        <v>0</v>
      </c>
      <c r="BI154" s="147">
        <f>IF(N154="nulová",J154,0)</f>
        <v>0</v>
      </c>
      <c r="BJ154" s="18" t="s">
        <v>77</v>
      </c>
      <c r="BK154" s="147">
        <f>ROUND(I154*H154,2)</f>
        <v>0</v>
      </c>
      <c r="BL154" s="18" t="s">
        <v>145</v>
      </c>
      <c r="BM154" s="146" t="s">
        <v>1173</v>
      </c>
    </row>
    <row r="155" spans="1:65" s="14" customFormat="1">
      <c r="B155" s="155"/>
      <c r="D155" s="149" t="s">
        <v>148</v>
      </c>
      <c r="E155" s="156" t="s">
        <v>3</v>
      </c>
      <c r="F155" s="157" t="s">
        <v>1174</v>
      </c>
      <c r="H155" s="158">
        <v>2.8</v>
      </c>
      <c r="L155" s="155"/>
      <c r="M155" s="159"/>
      <c r="N155" s="160"/>
      <c r="O155" s="160"/>
      <c r="P155" s="160"/>
      <c r="Q155" s="160"/>
      <c r="R155" s="160"/>
      <c r="S155" s="160"/>
      <c r="T155" s="161"/>
      <c r="AT155" s="156" t="s">
        <v>148</v>
      </c>
      <c r="AU155" s="156" t="s">
        <v>146</v>
      </c>
      <c r="AV155" s="14" t="s">
        <v>79</v>
      </c>
      <c r="AW155" s="14" t="s">
        <v>31</v>
      </c>
      <c r="AX155" s="14" t="s">
        <v>69</v>
      </c>
      <c r="AY155" s="156" t="s">
        <v>136</v>
      </c>
    </row>
    <row r="156" spans="1:65" s="15" customFormat="1">
      <c r="B156" s="162"/>
      <c r="D156" s="149" t="s">
        <v>148</v>
      </c>
      <c r="E156" s="163" t="s">
        <v>3</v>
      </c>
      <c r="F156" s="164" t="s">
        <v>151</v>
      </c>
      <c r="H156" s="165">
        <v>2.8</v>
      </c>
      <c r="L156" s="162"/>
      <c r="M156" s="166"/>
      <c r="N156" s="167"/>
      <c r="O156" s="167"/>
      <c r="P156" s="167"/>
      <c r="Q156" s="167"/>
      <c r="R156" s="167"/>
      <c r="S156" s="167"/>
      <c r="T156" s="168"/>
      <c r="AT156" s="163" t="s">
        <v>148</v>
      </c>
      <c r="AU156" s="163" t="s">
        <v>146</v>
      </c>
      <c r="AV156" s="15" t="s">
        <v>145</v>
      </c>
      <c r="AW156" s="15" t="s">
        <v>31</v>
      </c>
      <c r="AX156" s="15" t="s">
        <v>77</v>
      </c>
      <c r="AY156" s="163" t="s">
        <v>136</v>
      </c>
    </row>
    <row r="157" spans="1:65" s="12" customFormat="1" ht="22.9" customHeight="1">
      <c r="B157" s="123"/>
      <c r="D157" s="124" t="s">
        <v>68</v>
      </c>
      <c r="E157" s="133" t="s">
        <v>145</v>
      </c>
      <c r="F157" s="133" t="s">
        <v>348</v>
      </c>
      <c r="J157" s="134">
        <f>BK157</f>
        <v>0</v>
      </c>
      <c r="L157" s="123"/>
      <c r="M157" s="127"/>
      <c r="N157" s="128"/>
      <c r="O157" s="128"/>
      <c r="P157" s="129">
        <f>P158</f>
        <v>5.940199999999999</v>
      </c>
      <c r="Q157" s="128"/>
      <c r="R157" s="129">
        <f>R158</f>
        <v>3.5783999999999996E-2</v>
      </c>
      <c r="S157" s="128"/>
      <c r="T157" s="130">
        <f>T158</f>
        <v>0</v>
      </c>
      <c r="AR157" s="124" t="s">
        <v>77</v>
      </c>
      <c r="AT157" s="131" t="s">
        <v>68</v>
      </c>
      <c r="AU157" s="131" t="s">
        <v>77</v>
      </c>
      <c r="AY157" s="124" t="s">
        <v>136</v>
      </c>
      <c r="BK157" s="132">
        <f>BK158</f>
        <v>0</v>
      </c>
    </row>
    <row r="158" spans="1:65" s="12" customFormat="1" ht="20.85" customHeight="1">
      <c r="B158" s="123"/>
      <c r="D158" s="124" t="s">
        <v>68</v>
      </c>
      <c r="E158" s="133" t="s">
        <v>349</v>
      </c>
      <c r="F158" s="133" t="s">
        <v>350</v>
      </c>
      <c r="J158" s="134">
        <f>BK158</f>
        <v>0</v>
      </c>
      <c r="L158" s="123"/>
      <c r="M158" s="127"/>
      <c r="N158" s="128"/>
      <c r="O158" s="128"/>
      <c r="P158" s="129">
        <f>SUM(P159:P167)</f>
        <v>5.940199999999999</v>
      </c>
      <c r="Q158" s="128"/>
      <c r="R158" s="129">
        <f>SUM(R159:R167)</f>
        <v>3.5783999999999996E-2</v>
      </c>
      <c r="S158" s="128"/>
      <c r="T158" s="130">
        <f>SUM(T159:T167)</f>
        <v>0</v>
      </c>
      <c r="AR158" s="124" t="s">
        <v>77</v>
      </c>
      <c r="AT158" s="131" t="s">
        <v>68</v>
      </c>
      <c r="AU158" s="131" t="s">
        <v>79</v>
      </c>
      <c r="AY158" s="124" t="s">
        <v>136</v>
      </c>
      <c r="BK158" s="132">
        <f>SUM(BK159:BK167)</f>
        <v>0</v>
      </c>
    </row>
    <row r="159" spans="1:65" s="2" customFormat="1" ht="24.2" customHeight="1">
      <c r="A159" s="30"/>
      <c r="B159" s="135"/>
      <c r="C159" s="136" t="s">
        <v>232</v>
      </c>
      <c r="D159" s="136" t="s">
        <v>140</v>
      </c>
      <c r="E159" s="137" t="s">
        <v>351</v>
      </c>
      <c r="F159" s="138" t="s">
        <v>352</v>
      </c>
      <c r="G159" s="139" t="s">
        <v>183</v>
      </c>
      <c r="H159" s="140">
        <v>0.28000000000000003</v>
      </c>
      <c r="I159" s="141"/>
      <c r="J159" s="141">
        <f>ROUND(I159*H159,2)</f>
        <v>0</v>
      </c>
      <c r="K159" s="138" t="s">
        <v>144</v>
      </c>
      <c r="L159" s="31"/>
      <c r="M159" s="142" t="s">
        <v>3</v>
      </c>
      <c r="N159" s="143" t="s">
        <v>40</v>
      </c>
      <c r="O159" s="144">
        <v>1.6950000000000001</v>
      </c>
      <c r="P159" s="144">
        <f>O159*H159</f>
        <v>0.47460000000000008</v>
      </c>
      <c r="Q159" s="144">
        <v>0</v>
      </c>
      <c r="R159" s="144">
        <f>Q159*H159</f>
        <v>0</v>
      </c>
      <c r="S159" s="144">
        <v>0</v>
      </c>
      <c r="T159" s="145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46" t="s">
        <v>145</v>
      </c>
      <c r="AT159" s="146" t="s">
        <v>140</v>
      </c>
      <c r="AU159" s="146" t="s">
        <v>146</v>
      </c>
      <c r="AY159" s="18" t="s">
        <v>136</v>
      </c>
      <c r="BE159" s="147">
        <f>IF(N159="základní",J159,0)</f>
        <v>0</v>
      </c>
      <c r="BF159" s="147">
        <f>IF(N159="snížená",J159,0)</f>
        <v>0</v>
      </c>
      <c r="BG159" s="147">
        <f>IF(N159="zákl. přenesená",J159,0)</f>
        <v>0</v>
      </c>
      <c r="BH159" s="147">
        <f>IF(N159="sníž. přenesená",J159,0)</f>
        <v>0</v>
      </c>
      <c r="BI159" s="147">
        <f>IF(N159="nulová",J159,0)</f>
        <v>0</v>
      </c>
      <c r="BJ159" s="18" t="s">
        <v>77</v>
      </c>
      <c r="BK159" s="147">
        <f>ROUND(I159*H159,2)</f>
        <v>0</v>
      </c>
      <c r="BL159" s="18" t="s">
        <v>145</v>
      </c>
      <c r="BM159" s="146" t="s">
        <v>1175</v>
      </c>
    </row>
    <row r="160" spans="1:65" s="14" customFormat="1">
      <c r="B160" s="155"/>
      <c r="D160" s="149" t="s">
        <v>148</v>
      </c>
      <c r="E160" s="156" t="s">
        <v>3</v>
      </c>
      <c r="F160" s="157" t="s">
        <v>1176</v>
      </c>
      <c r="H160" s="158">
        <v>0.28000000000000003</v>
      </c>
      <c r="L160" s="155"/>
      <c r="M160" s="159"/>
      <c r="N160" s="160"/>
      <c r="O160" s="160"/>
      <c r="P160" s="160"/>
      <c r="Q160" s="160"/>
      <c r="R160" s="160"/>
      <c r="S160" s="160"/>
      <c r="T160" s="161"/>
      <c r="AT160" s="156" t="s">
        <v>148</v>
      </c>
      <c r="AU160" s="156" t="s">
        <v>146</v>
      </c>
      <c r="AV160" s="14" t="s">
        <v>79</v>
      </c>
      <c r="AW160" s="14" t="s">
        <v>31</v>
      </c>
      <c r="AX160" s="14" t="s">
        <v>69</v>
      </c>
      <c r="AY160" s="156" t="s">
        <v>136</v>
      </c>
    </row>
    <row r="161" spans="1:65" s="15" customFormat="1">
      <c r="B161" s="162"/>
      <c r="D161" s="149" t="s">
        <v>148</v>
      </c>
      <c r="E161" s="163" t="s">
        <v>3</v>
      </c>
      <c r="F161" s="164" t="s">
        <v>151</v>
      </c>
      <c r="H161" s="165">
        <v>0.28000000000000003</v>
      </c>
      <c r="L161" s="162"/>
      <c r="M161" s="166"/>
      <c r="N161" s="167"/>
      <c r="O161" s="167"/>
      <c r="P161" s="167"/>
      <c r="Q161" s="167"/>
      <c r="R161" s="167"/>
      <c r="S161" s="167"/>
      <c r="T161" s="168"/>
      <c r="AT161" s="163" t="s">
        <v>148</v>
      </c>
      <c r="AU161" s="163" t="s">
        <v>146</v>
      </c>
      <c r="AV161" s="15" t="s">
        <v>145</v>
      </c>
      <c r="AW161" s="15" t="s">
        <v>31</v>
      </c>
      <c r="AX161" s="15" t="s">
        <v>77</v>
      </c>
      <c r="AY161" s="163" t="s">
        <v>136</v>
      </c>
    </row>
    <row r="162" spans="1:65" s="2" customFormat="1" ht="24.2" customHeight="1">
      <c r="A162" s="30"/>
      <c r="B162" s="135"/>
      <c r="C162" s="136" t="s">
        <v>9</v>
      </c>
      <c r="D162" s="136" t="s">
        <v>140</v>
      </c>
      <c r="E162" s="137" t="s">
        <v>356</v>
      </c>
      <c r="F162" s="138" t="s">
        <v>357</v>
      </c>
      <c r="G162" s="139" t="s">
        <v>183</v>
      </c>
      <c r="H162" s="140">
        <v>0.7</v>
      </c>
      <c r="I162" s="141"/>
      <c r="J162" s="141">
        <f>ROUND(I162*H162,2)</f>
        <v>0</v>
      </c>
      <c r="K162" s="138" t="s">
        <v>144</v>
      </c>
      <c r="L162" s="31"/>
      <c r="M162" s="142" t="s">
        <v>3</v>
      </c>
      <c r="N162" s="143" t="s">
        <v>40</v>
      </c>
      <c r="O162" s="144">
        <v>1.208</v>
      </c>
      <c r="P162" s="144">
        <f>O162*H162</f>
        <v>0.84559999999999991</v>
      </c>
      <c r="Q162" s="144">
        <v>0</v>
      </c>
      <c r="R162" s="144">
        <f>Q162*H162</f>
        <v>0</v>
      </c>
      <c r="S162" s="144">
        <v>0</v>
      </c>
      <c r="T162" s="145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46" t="s">
        <v>145</v>
      </c>
      <c r="AT162" s="146" t="s">
        <v>140</v>
      </c>
      <c r="AU162" s="146" t="s">
        <v>146</v>
      </c>
      <c r="AY162" s="18" t="s">
        <v>136</v>
      </c>
      <c r="BE162" s="147">
        <f>IF(N162="základní",J162,0)</f>
        <v>0</v>
      </c>
      <c r="BF162" s="147">
        <f>IF(N162="snížená",J162,0)</f>
        <v>0</v>
      </c>
      <c r="BG162" s="147">
        <f>IF(N162="zákl. přenesená",J162,0)</f>
        <v>0</v>
      </c>
      <c r="BH162" s="147">
        <f>IF(N162="sníž. přenesená",J162,0)</f>
        <v>0</v>
      </c>
      <c r="BI162" s="147">
        <f>IF(N162="nulová",J162,0)</f>
        <v>0</v>
      </c>
      <c r="BJ162" s="18" t="s">
        <v>77</v>
      </c>
      <c r="BK162" s="147">
        <f>ROUND(I162*H162,2)</f>
        <v>0</v>
      </c>
      <c r="BL162" s="18" t="s">
        <v>145</v>
      </c>
      <c r="BM162" s="146" t="s">
        <v>1177</v>
      </c>
    </row>
    <row r="163" spans="1:65" s="14" customFormat="1">
      <c r="B163" s="155"/>
      <c r="D163" s="149" t="s">
        <v>148</v>
      </c>
      <c r="E163" s="156" t="s">
        <v>3</v>
      </c>
      <c r="F163" s="157" t="s">
        <v>1178</v>
      </c>
      <c r="H163" s="158">
        <v>0.7</v>
      </c>
      <c r="L163" s="155"/>
      <c r="M163" s="159"/>
      <c r="N163" s="160"/>
      <c r="O163" s="160"/>
      <c r="P163" s="160"/>
      <c r="Q163" s="160"/>
      <c r="R163" s="160"/>
      <c r="S163" s="160"/>
      <c r="T163" s="161"/>
      <c r="AT163" s="156" t="s">
        <v>148</v>
      </c>
      <c r="AU163" s="156" t="s">
        <v>146</v>
      </c>
      <c r="AV163" s="14" t="s">
        <v>79</v>
      </c>
      <c r="AW163" s="14" t="s">
        <v>31</v>
      </c>
      <c r="AX163" s="14" t="s">
        <v>69</v>
      </c>
      <c r="AY163" s="156" t="s">
        <v>136</v>
      </c>
    </row>
    <row r="164" spans="1:65" s="15" customFormat="1">
      <c r="B164" s="162"/>
      <c r="D164" s="149" t="s">
        <v>148</v>
      </c>
      <c r="E164" s="163" t="s">
        <v>3</v>
      </c>
      <c r="F164" s="164" t="s">
        <v>151</v>
      </c>
      <c r="H164" s="165">
        <v>0.7</v>
      </c>
      <c r="L164" s="162"/>
      <c r="M164" s="166"/>
      <c r="N164" s="167"/>
      <c r="O164" s="167"/>
      <c r="P164" s="167"/>
      <c r="Q164" s="167"/>
      <c r="R164" s="167"/>
      <c r="S164" s="167"/>
      <c r="T164" s="168"/>
      <c r="AT164" s="163" t="s">
        <v>148</v>
      </c>
      <c r="AU164" s="163" t="s">
        <v>146</v>
      </c>
      <c r="AV164" s="15" t="s">
        <v>145</v>
      </c>
      <c r="AW164" s="15" t="s">
        <v>31</v>
      </c>
      <c r="AX164" s="15" t="s">
        <v>77</v>
      </c>
      <c r="AY164" s="163" t="s">
        <v>136</v>
      </c>
    </row>
    <row r="165" spans="1:65" s="2" customFormat="1" ht="24.2" customHeight="1">
      <c r="A165" s="30"/>
      <c r="B165" s="135"/>
      <c r="C165" s="136" t="s">
        <v>268</v>
      </c>
      <c r="D165" s="136" t="s">
        <v>140</v>
      </c>
      <c r="E165" s="137" t="s">
        <v>364</v>
      </c>
      <c r="F165" s="138" t="s">
        <v>365</v>
      </c>
      <c r="G165" s="139" t="s">
        <v>175</v>
      </c>
      <c r="H165" s="140">
        <v>5.6</v>
      </c>
      <c r="I165" s="141"/>
      <c r="J165" s="141">
        <f>ROUND(I165*H165,2)</f>
        <v>0</v>
      </c>
      <c r="K165" s="138" t="s">
        <v>144</v>
      </c>
      <c r="L165" s="31"/>
      <c r="M165" s="142" t="s">
        <v>3</v>
      </c>
      <c r="N165" s="143" t="s">
        <v>40</v>
      </c>
      <c r="O165" s="144">
        <v>0.82499999999999996</v>
      </c>
      <c r="P165" s="144">
        <f>O165*H165</f>
        <v>4.6199999999999992</v>
      </c>
      <c r="Q165" s="144">
        <v>6.3899999999999998E-3</v>
      </c>
      <c r="R165" s="144">
        <f>Q165*H165</f>
        <v>3.5783999999999996E-2</v>
      </c>
      <c r="S165" s="144">
        <v>0</v>
      </c>
      <c r="T165" s="145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46" t="s">
        <v>145</v>
      </c>
      <c r="AT165" s="146" t="s">
        <v>140</v>
      </c>
      <c r="AU165" s="146" t="s">
        <v>146</v>
      </c>
      <c r="AY165" s="18" t="s">
        <v>136</v>
      </c>
      <c r="BE165" s="147">
        <f>IF(N165="základní",J165,0)</f>
        <v>0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18" t="s">
        <v>77</v>
      </c>
      <c r="BK165" s="147">
        <f>ROUND(I165*H165,2)</f>
        <v>0</v>
      </c>
      <c r="BL165" s="18" t="s">
        <v>145</v>
      </c>
      <c r="BM165" s="146" t="s">
        <v>1179</v>
      </c>
    </row>
    <row r="166" spans="1:65" s="14" customFormat="1">
      <c r="B166" s="155"/>
      <c r="D166" s="149" t="s">
        <v>148</v>
      </c>
      <c r="E166" s="156" t="s">
        <v>3</v>
      </c>
      <c r="F166" s="157" t="s">
        <v>1180</v>
      </c>
      <c r="H166" s="158">
        <v>5.6</v>
      </c>
      <c r="L166" s="155"/>
      <c r="M166" s="159"/>
      <c r="N166" s="160"/>
      <c r="O166" s="160"/>
      <c r="P166" s="160"/>
      <c r="Q166" s="160"/>
      <c r="R166" s="160"/>
      <c r="S166" s="160"/>
      <c r="T166" s="161"/>
      <c r="AT166" s="156" t="s">
        <v>148</v>
      </c>
      <c r="AU166" s="156" t="s">
        <v>146</v>
      </c>
      <c r="AV166" s="14" t="s">
        <v>79</v>
      </c>
      <c r="AW166" s="14" t="s">
        <v>31</v>
      </c>
      <c r="AX166" s="14" t="s">
        <v>69</v>
      </c>
      <c r="AY166" s="156" t="s">
        <v>136</v>
      </c>
    </row>
    <row r="167" spans="1:65" s="15" customFormat="1">
      <c r="B167" s="162"/>
      <c r="D167" s="149" t="s">
        <v>148</v>
      </c>
      <c r="E167" s="163" t="s">
        <v>3</v>
      </c>
      <c r="F167" s="164" t="s">
        <v>151</v>
      </c>
      <c r="H167" s="165">
        <v>5.6</v>
      </c>
      <c r="L167" s="162"/>
      <c r="M167" s="166"/>
      <c r="N167" s="167"/>
      <c r="O167" s="167"/>
      <c r="P167" s="167"/>
      <c r="Q167" s="167"/>
      <c r="R167" s="167"/>
      <c r="S167" s="167"/>
      <c r="T167" s="168"/>
      <c r="AT167" s="163" t="s">
        <v>148</v>
      </c>
      <c r="AU167" s="163" t="s">
        <v>146</v>
      </c>
      <c r="AV167" s="15" t="s">
        <v>145</v>
      </c>
      <c r="AW167" s="15" t="s">
        <v>31</v>
      </c>
      <c r="AX167" s="15" t="s">
        <v>77</v>
      </c>
      <c r="AY167" s="163" t="s">
        <v>136</v>
      </c>
    </row>
    <row r="168" spans="1:65" s="12" customFormat="1" ht="22.9" customHeight="1">
      <c r="B168" s="123"/>
      <c r="D168" s="124" t="s">
        <v>68</v>
      </c>
      <c r="E168" s="133" t="s">
        <v>197</v>
      </c>
      <c r="F168" s="133" t="s">
        <v>368</v>
      </c>
      <c r="J168" s="134">
        <f>BK168</f>
        <v>0</v>
      </c>
      <c r="L168" s="123"/>
      <c r="M168" s="127"/>
      <c r="N168" s="128"/>
      <c r="O168" s="128"/>
      <c r="P168" s="129">
        <f>P169+P182</f>
        <v>38.326499999999996</v>
      </c>
      <c r="Q168" s="128"/>
      <c r="R168" s="129">
        <f>R169+R182</f>
        <v>1.0101148400000002</v>
      </c>
      <c r="S168" s="128"/>
      <c r="T168" s="130">
        <f>T169+T182</f>
        <v>0</v>
      </c>
      <c r="AR168" s="124" t="s">
        <v>77</v>
      </c>
      <c r="AT168" s="131" t="s">
        <v>68</v>
      </c>
      <c r="AU168" s="131" t="s">
        <v>77</v>
      </c>
      <c r="AY168" s="124" t="s">
        <v>136</v>
      </c>
      <c r="BK168" s="132">
        <f>BK169+BK182</f>
        <v>0</v>
      </c>
    </row>
    <row r="169" spans="1:65" s="12" customFormat="1" ht="20.85" customHeight="1">
      <c r="B169" s="123"/>
      <c r="D169" s="124" t="s">
        <v>68</v>
      </c>
      <c r="E169" s="133" t="s">
        <v>424</v>
      </c>
      <c r="F169" s="133" t="s">
        <v>425</v>
      </c>
      <c r="J169" s="134">
        <f>BK169</f>
        <v>0</v>
      </c>
      <c r="L169" s="123"/>
      <c r="M169" s="127"/>
      <c r="N169" s="128"/>
      <c r="O169" s="128"/>
      <c r="P169" s="129">
        <f>SUM(P170:P181)</f>
        <v>3.7450000000000001</v>
      </c>
      <c r="Q169" s="128"/>
      <c r="R169" s="129">
        <f>SUM(R170:R181)</f>
        <v>1.4148399999999999E-3</v>
      </c>
      <c r="S169" s="128"/>
      <c r="T169" s="130">
        <f>SUM(T170:T181)</f>
        <v>0</v>
      </c>
      <c r="AR169" s="124" t="s">
        <v>77</v>
      </c>
      <c r="AT169" s="131" t="s">
        <v>68</v>
      </c>
      <c r="AU169" s="131" t="s">
        <v>79</v>
      </c>
      <c r="AY169" s="124" t="s">
        <v>136</v>
      </c>
      <c r="BK169" s="132">
        <f>SUM(BK170:BK181)</f>
        <v>0</v>
      </c>
    </row>
    <row r="170" spans="1:65" s="2" customFormat="1" ht="37.9" customHeight="1">
      <c r="A170" s="30"/>
      <c r="B170" s="135"/>
      <c r="C170" s="136" t="s">
        <v>291</v>
      </c>
      <c r="D170" s="136" t="s">
        <v>140</v>
      </c>
      <c r="E170" s="137" t="s">
        <v>1181</v>
      </c>
      <c r="F170" s="138" t="s">
        <v>1182</v>
      </c>
      <c r="G170" s="139" t="s">
        <v>159</v>
      </c>
      <c r="H170" s="140">
        <v>3.5</v>
      </c>
      <c r="I170" s="141"/>
      <c r="J170" s="141">
        <f>ROUND(I170*H170,2)</f>
        <v>0</v>
      </c>
      <c r="K170" s="138" t="s">
        <v>144</v>
      </c>
      <c r="L170" s="31"/>
      <c r="M170" s="142" t="s">
        <v>3</v>
      </c>
      <c r="N170" s="143" t="s">
        <v>40</v>
      </c>
      <c r="O170" s="144">
        <v>0.124</v>
      </c>
      <c r="P170" s="144">
        <f>O170*H170</f>
        <v>0.434</v>
      </c>
      <c r="Q170" s="144">
        <v>0</v>
      </c>
      <c r="R170" s="144">
        <f>Q170*H170</f>
        <v>0</v>
      </c>
      <c r="S170" s="144">
        <v>0</v>
      </c>
      <c r="T170" s="145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46" t="s">
        <v>145</v>
      </c>
      <c r="AT170" s="146" t="s">
        <v>140</v>
      </c>
      <c r="AU170" s="146" t="s">
        <v>146</v>
      </c>
      <c r="AY170" s="18" t="s">
        <v>136</v>
      </c>
      <c r="BE170" s="147">
        <f>IF(N170="základní",J170,0)</f>
        <v>0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8" t="s">
        <v>77</v>
      </c>
      <c r="BK170" s="147">
        <f>ROUND(I170*H170,2)</f>
        <v>0</v>
      </c>
      <c r="BL170" s="18" t="s">
        <v>145</v>
      </c>
      <c r="BM170" s="146" t="s">
        <v>1183</v>
      </c>
    </row>
    <row r="171" spans="1:65" s="14" customFormat="1">
      <c r="B171" s="155"/>
      <c r="D171" s="149" t="s">
        <v>148</v>
      </c>
      <c r="E171" s="156" t="s">
        <v>3</v>
      </c>
      <c r="F171" s="157" t="s">
        <v>1184</v>
      </c>
      <c r="H171" s="158">
        <v>3.5</v>
      </c>
      <c r="L171" s="155"/>
      <c r="M171" s="159"/>
      <c r="N171" s="160"/>
      <c r="O171" s="160"/>
      <c r="P171" s="160"/>
      <c r="Q171" s="160"/>
      <c r="R171" s="160"/>
      <c r="S171" s="160"/>
      <c r="T171" s="161"/>
      <c r="AT171" s="156" t="s">
        <v>148</v>
      </c>
      <c r="AU171" s="156" t="s">
        <v>146</v>
      </c>
      <c r="AV171" s="14" t="s">
        <v>79</v>
      </c>
      <c r="AW171" s="14" t="s">
        <v>31</v>
      </c>
      <c r="AX171" s="14" t="s">
        <v>69</v>
      </c>
      <c r="AY171" s="156" t="s">
        <v>136</v>
      </c>
    </row>
    <row r="172" spans="1:65" s="15" customFormat="1">
      <c r="B172" s="162"/>
      <c r="D172" s="149" t="s">
        <v>148</v>
      </c>
      <c r="E172" s="163" t="s">
        <v>3</v>
      </c>
      <c r="F172" s="164" t="s">
        <v>151</v>
      </c>
      <c r="H172" s="165">
        <v>3.5</v>
      </c>
      <c r="L172" s="162"/>
      <c r="M172" s="166"/>
      <c r="N172" s="167"/>
      <c r="O172" s="167"/>
      <c r="P172" s="167"/>
      <c r="Q172" s="167"/>
      <c r="R172" s="167"/>
      <c r="S172" s="167"/>
      <c r="T172" s="168"/>
      <c r="AT172" s="163" t="s">
        <v>148</v>
      </c>
      <c r="AU172" s="163" t="s">
        <v>146</v>
      </c>
      <c r="AV172" s="15" t="s">
        <v>145</v>
      </c>
      <c r="AW172" s="15" t="s">
        <v>31</v>
      </c>
      <c r="AX172" s="15" t="s">
        <v>77</v>
      </c>
      <c r="AY172" s="163" t="s">
        <v>136</v>
      </c>
    </row>
    <row r="173" spans="1:65" s="2" customFormat="1" ht="24.2" customHeight="1">
      <c r="A173" s="30"/>
      <c r="B173" s="135"/>
      <c r="C173" s="176" t="s">
        <v>297</v>
      </c>
      <c r="D173" s="176" t="s">
        <v>394</v>
      </c>
      <c r="E173" s="177" t="s">
        <v>1185</v>
      </c>
      <c r="F173" s="178" t="s">
        <v>1186</v>
      </c>
      <c r="G173" s="179" t="s">
        <v>159</v>
      </c>
      <c r="H173" s="180">
        <v>3.5529999999999999</v>
      </c>
      <c r="I173" s="181"/>
      <c r="J173" s="181">
        <f>ROUND(I173*H173,2)</f>
        <v>0</v>
      </c>
      <c r="K173" s="178" t="s">
        <v>144</v>
      </c>
      <c r="L173" s="182"/>
      <c r="M173" s="183" t="s">
        <v>3</v>
      </c>
      <c r="N173" s="184" t="s">
        <v>40</v>
      </c>
      <c r="O173" s="144">
        <v>0</v>
      </c>
      <c r="P173" s="144">
        <f>O173*H173</f>
        <v>0</v>
      </c>
      <c r="Q173" s="144">
        <v>2.7999999999999998E-4</v>
      </c>
      <c r="R173" s="144">
        <f>Q173*H173</f>
        <v>9.9483999999999987E-4</v>
      </c>
      <c r="S173" s="144">
        <v>0</v>
      </c>
      <c r="T173" s="145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46" t="s">
        <v>197</v>
      </c>
      <c r="AT173" s="146" t="s">
        <v>394</v>
      </c>
      <c r="AU173" s="146" t="s">
        <v>146</v>
      </c>
      <c r="AY173" s="18" t="s">
        <v>136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8" t="s">
        <v>77</v>
      </c>
      <c r="BK173" s="147">
        <f>ROUND(I173*H173,2)</f>
        <v>0</v>
      </c>
      <c r="BL173" s="18" t="s">
        <v>145</v>
      </c>
      <c r="BM173" s="146" t="s">
        <v>1187</v>
      </c>
    </row>
    <row r="174" spans="1:65" s="14" customFormat="1">
      <c r="B174" s="155"/>
      <c r="D174" s="149" t="s">
        <v>148</v>
      </c>
      <c r="E174" s="156" t="s">
        <v>3</v>
      </c>
      <c r="F174" s="157" t="s">
        <v>1188</v>
      </c>
      <c r="H174" s="158">
        <v>3.5529999999999999</v>
      </c>
      <c r="L174" s="155"/>
      <c r="M174" s="159"/>
      <c r="N174" s="160"/>
      <c r="O174" s="160"/>
      <c r="P174" s="160"/>
      <c r="Q174" s="160"/>
      <c r="R174" s="160"/>
      <c r="S174" s="160"/>
      <c r="T174" s="161"/>
      <c r="AT174" s="156" t="s">
        <v>148</v>
      </c>
      <c r="AU174" s="156" t="s">
        <v>146</v>
      </c>
      <c r="AV174" s="14" t="s">
        <v>79</v>
      </c>
      <c r="AW174" s="14" t="s">
        <v>31</v>
      </c>
      <c r="AX174" s="14" t="s">
        <v>69</v>
      </c>
      <c r="AY174" s="156" t="s">
        <v>136</v>
      </c>
    </row>
    <row r="175" spans="1:65" s="15" customFormat="1">
      <c r="B175" s="162"/>
      <c r="D175" s="149" t="s">
        <v>148</v>
      </c>
      <c r="E175" s="163" t="s">
        <v>3</v>
      </c>
      <c r="F175" s="164" t="s">
        <v>151</v>
      </c>
      <c r="H175" s="165">
        <v>3.5529999999999999</v>
      </c>
      <c r="L175" s="162"/>
      <c r="M175" s="166"/>
      <c r="N175" s="167"/>
      <c r="O175" s="167"/>
      <c r="P175" s="167"/>
      <c r="Q175" s="167"/>
      <c r="R175" s="167"/>
      <c r="S175" s="167"/>
      <c r="T175" s="168"/>
      <c r="AT175" s="163" t="s">
        <v>148</v>
      </c>
      <c r="AU175" s="163" t="s">
        <v>146</v>
      </c>
      <c r="AV175" s="15" t="s">
        <v>145</v>
      </c>
      <c r="AW175" s="15" t="s">
        <v>31</v>
      </c>
      <c r="AX175" s="15" t="s">
        <v>77</v>
      </c>
      <c r="AY175" s="163" t="s">
        <v>136</v>
      </c>
    </row>
    <row r="176" spans="1:65" s="2" customFormat="1" ht="37.9" customHeight="1">
      <c r="A176" s="30"/>
      <c r="B176" s="135"/>
      <c r="C176" s="136" t="s">
        <v>303</v>
      </c>
      <c r="D176" s="136" t="s">
        <v>140</v>
      </c>
      <c r="E176" s="137" t="s">
        <v>1189</v>
      </c>
      <c r="F176" s="138" t="s">
        <v>1190</v>
      </c>
      <c r="G176" s="139" t="s">
        <v>374</v>
      </c>
      <c r="H176" s="140">
        <v>7</v>
      </c>
      <c r="I176" s="141"/>
      <c r="J176" s="141">
        <f>ROUND(I176*H176,2)</f>
        <v>0</v>
      </c>
      <c r="K176" s="138" t="s">
        <v>144</v>
      </c>
      <c r="L176" s="31"/>
      <c r="M176" s="142" t="s">
        <v>3</v>
      </c>
      <c r="N176" s="143" t="s">
        <v>40</v>
      </c>
      <c r="O176" s="144">
        <v>0.47299999999999998</v>
      </c>
      <c r="P176" s="144">
        <f>O176*H176</f>
        <v>3.3109999999999999</v>
      </c>
      <c r="Q176" s="144">
        <v>0</v>
      </c>
      <c r="R176" s="144">
        <f>Q176*H176</f>
        <v>0</v>
      </c>
      <c r="S176" s="144">
        <v>0</v>
      </c>
      <c r="T176" s="145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46" t="s">
        <v>145</v>
      </c>
      <c r="AT176" s="146" t="s">
        <v>140</v>
      </c>
      <c r="AU176" s="146" t="s">
        <v>146</v>
      </c>
      <c r="AY176" s="18" t="s">
        <v>136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8" t="s">
        <v>77</v>
      </c>
      <c r="BK176" s="147">
        <f>ROUND(I176*H176,2)</f>
        <v>0</v>
      </c>
      <c r="BL176" s="18" t="s">
        <v>145</v>
      </c>
      <c r="BM176" s="146" t="s">
        <v>1191</v>
      </c>
    </row>
    <row r="177" spans="1:65" s="14" customFormat="1">
      <c r="B177" s="155"/>
      <c r="D177" s="149" t="s">
        <v>148</v>
      </c>
      <c r="E177" s="156" t="s">
        <v>3</v>
      </c>
      <c r="F177" s="157" t="s">
        <v>1192</v>
      </c>
      <c r="H177" s="158">
        <v>7</v>
      </c>
      <c r="L177" s="155"/>
      <c r="M177" s="159"/>
      <c r="N177" s="160"/>
      <c r="O177" s="160"/>
      <c r="P177" s="160"/>
      <c r="Q177" s="160"/>
      <c r="R177" s="160"/>
      <c r="S177" s="160"/>
      <c r="T177" s="161"/>
      <c r="AT177" s="156" t="s">
        <v>148</v>
      </c>
      <c r="AU177" s="156" t="s">
        <v>146</v>
      </c>
      <c r="AV177" s="14" t="s">
        <v>79</v>
      </c>
      <c r="AW177" s="14" t="s">
        <v>31</v>
      </c>
      <c r="AX177" s="14" t="s">
        <v>69</v>
      </c>
      <c r="AY177" s="156" t="s">
        <v>136</v>
      </c>
    </row>
    <row r="178" spans="1:65" s="15" customFormat="1">
      <c r="B178" s="162"/>
      <c r="D178" s="149" t="s">
        <v>148</v>
      </c>
      <c r="E178" s="163" t="s">
        <v>3</v>
      </c>
      <c r="F178" s="164" t="s">
        <v>151</v>
      </c>
      <c r="H178" s="165">
        <v>7</v>
      </c>
      <c r="L178" s="162"/>
      <c r="M178" s="166"/>
      <c r="N178" s="167"/>
      <c r="O178" s="167"/>
      <c r="P178" s="167"/>
      <c r="Q178" s="167"/>
      <c r="R178" s="167"/>
      <c r="S178" s="167"/>
      <c r="T178" s="168"/>
      <c r="AT178" s="163" t="s">
        <v>148</v>
      </c>
      <c r="AU178" s="163" t="s">
        <v>146</v>
      </c>
      <c r="AV178" s="15" t="s">
        <v>145</v>
      </c>
      <c r="AW178" s="15" t="s">
        <v>31</v>
      </c>
      <c r="AX178" s="15" t="s">
        <v>77</v>
      </c>
      <c r="AY178" s="163" t="s">
        <v>136</v>
      </c>
    </row>
    <row r="179" spans="1:65" s="2" customFormat="1" ht="14.45" customHeight="1">
      <c r="A179" s="30"/>
      <c r="B179" s="135"/>
      <c r="C179" s="176" t="s">
        <v>311</v>
      </c>
      <c r="D179" s="176" t="s">
        <v>394</v>
      </c>
      <c r="E179" s="177" t="s">
        <v>1193</v>
      </c>
      <c r="F179" s="178" t="s">
        <v>1194</v>
      </c>
      <c r="G179" s="179" t="s">
        <v>374</v>
      </c>
      <c r="H179" s="180">
        <v>7</v>
      </c>
      <c r="I179" s="181"/>
      <c r="J179" s="181">
        <f>ROUND(I179*H179,2)</f>
        <v>0</v>
      </c>
      <c r="K179" s="178" t="s">
        <v>144</v>
      </c>
      <c r="L179" s="182"/>
      <c r="M179" s="183" t="s">
        <v>3</v>
      </c>
      <c r="N179" s="184" t="s">
        <v>40</v>
      </c>
      <c r="O179" s="144">
        <v>0</v>
      </c>
      <c r="P179" s="144">
        <f>O179*H179</f>
        <v>0</v>
      </c>
      <c r="Q179" s="144">
        <v>6.0000000000000002E-5</v>
      </c>
      <c r="R179" s="144">
        <f>Q179*H179</f>
        <v>4.2000000000000002E-4</v>
      </c>
      <c r="S179" s="144">
        <v>0</v>
      </c>
      <c r="T179" s="145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46" t="s">
        <v>197</v>
      </c>
      <c r="AT179" s="146" t="s">
        <v>394</v>
      </c>
      <c r="AU179" s="146" t="s">
        <v>146</v>
      </c>
      <c r="AY179" s="18" t="s">
        <v>136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8" t="s">
        <v>77</v>
      </c>
      <c r="BK179" s="147">
        <f>ROUND(I179*H179,2)</f>
        <v>0</v>
      </c>
      <c r="BL179" s="18" t="s">
        <v>145</v>
      </c>
      <c r="BM179" s="146" t="s">
        <v>1195</v>
      </c>
    </row>
    <row r="180" spans="1:65" s="14" customFormat="1">
      <c r="B180" s="155"/>
      <c r="D180" s="149" t="s">
        <v>148</v>
      </c>
      <c r="E180" s="156" t="s">
        <v>3</v>
      </c>
      <c r="F180" s="157" t="s">
        <v>1192</v>
      </c>
      <c r="H180" s="158">
        <v>7</v>
      </c>
      <c r="L180" s="155"/>
      <c r="M180" s="159"/>
      <c r="N180" s="160"/>
      <c r="O180" s="160"/>
      <c r="P180" s="160"/>
      <c r="Q180" s="160"/>
      <c r="R180" s="160"/>
      <c r="S180" s="160"/>
      <c r="T180" s="161"/>
      <c r="AT180" s="156" t="s">
        <v>148</v>
      </c>
      <c r="AU180" s="156" t="s">
        <v>146</v>
      </c>
      <c r="AV180" s="14" t="s">
        <v>79</v>
      </c>
      <c r="AW180" s="14" t="s">
        <v>31</v>
      </c>
      <c r="AX180" s="14" t="s">
        <v>69</v>
      </c>
      <c r="AY180" s="156" t="s">
        <v>136</v>
      </c>
    </row>
    <row r="181" spans="1:65" s="15" customFormat="1">
      <c r="B181" s="162"/>
      <c r="D181" s="149" t="s">
        <v>148</v>
      </c>
      <c r="E181" s="163" t="s">
        <v>3</v>
      </c>
      <c r="F181" s="164" t="s">
        <v>151</v>
      </c>
      <c r="H181" s="165">
        <v>7</v>
      </c>
      <c r="L181" s="162"/>
      <c r="M181" s="166"/>
      <c r="N181" s="167"/>
      <c r="O181" s="167"/>
      <c r="P181" s="167"/>
      <c r="Q181" s="167"/>
      <c r="R181" s="167"/>
      <c r="S181" s="167"/>
      <c r="T181" s="168"/>
      <c r="AT181" s="163" t="s">
        <v>148</v>
      </c>
      <c r="AU181" s="163" t="s">
        <v>146</v>
      </c>
      <c r="AV181" s="15" t="s">
        <v>145</v>
      </c>
      <c r="AW181" s="15" t="s">
        <v>31</v>
      </c>
      <c r="AX181" s="15" t="s">
        <v>77</v>
      </c>
      <c r="AY181" s="163" t="s">
        <v>136</v>
      </c>
    </row>
    <row r="182" spans="1:65" s="12" customFormat="1" ht="20.85" customHeight="1">
      <c r="B182" s="123"/>
      <c r="D182" s="124" t="s">
        <v>68</v>
      </c>
      <c r="E182" s="133" t="s">
        <v>470</v>
      </c>
      <c r="F182" s="133" t="s">
        <v>471</v>
      </c>
      <c r="J182" s="134">
        <f>BK182</f>
        <v>0</v>
      </c>
      <c r="L182" s="123"/>
      <c r="M182" s="127"/>
      <c r="N182" s="128"/>
      <c r="O182" s="128"/>
      <c r="P182" s="129">
        <f>SUM(P183:P229)</f>
        <v>34.581499999999998</v>
      </c>
      <c r="Q182" s="128"/>
      <c r="R182" s="129">
        <f>SUM(R183:R229)</f>
        <v>1.0087000000000002</v>
      </c>
      <c r="S182" s="128"/>
      <c r="T182" s="130">
        <f>SUM(T183:T229)</f>
        <v>0</v>
      </c>
      <c r="AR182" s="124" t="s">
        <v>77</v>
      </c>
      <c r="AT182" s="131" t="s">
        <v>68</v>
      </c>
      <c r="AU182" s="131" t="s">
        <v>79</v>
      </c>
      <c r="AY182" s="124" t="s">
        <v>136</v>
      </c>
      <c r="BK182" s="132">
        <f>SUM(BK183:BK229)</f>
        <v>0</v>
      </c>
    </row>
    <row r="183" spans="1:65" s="2" customFormat="1" ht="24.2" customHeight="1">
      <c r="A183" s="30"/>
      <c r="B183" s="135"/>
      <c r="C183" s="136" t="s">
        <v>8</v>
      </c>
      <c r="D183" s="136" t="s">
        <v>140</v>
      </c>
      <c r="E183" s="137" t="s">
        <v>681</v>
      </c>
      <c r="F183" s="138" t="s">
        <v>682</v>
      </c>
      <c r="G183" s="139" t="s">
        <v>374</v>
      </c>
      <c r="H183" s="140">
        <v>7</v>
      </c>
      <c r="I183" s="141"/>
      <c r="J183" s="141">
        <f>ROUND(I183*H183,2)</f>
        <v>0</v>
      </c>
      <c r="K183" s="138" t="s">
        <v>144</v>
      </c>
      <c r="L183" s="31"/>
      <c r="M183" s="142" t="s">
        <v>3</v>
      </c>
      <c r="N183" s="143" t="s">
        <v>40</v>
      </c>
      <c r="O183" s="144">
        <v>0.38400000000000001</v>
      </c>
      <c r="P183" s="144">
        <f>O183*H183</f>
        <v>2.6880000000000002</v>
      </c>
      <c r="Q183" s="144">
        <v>2.0000000000000002E-5</v>
      </c>
      <c r="R183" s="144">
        <f>Q183*H183</f>
        <v>1.4000000000000001E-4</v>
      </c>
      <c r="S183" s="144">
        <v>0</v>
      </c>
      <c r="T183" s="145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46" t="s">
        <v>145</v>
      </c>
      <c r="AT183" s="146" t="s">
        <v>140</v>
      </c>
      <c r="AU183" s="146" t="s">
        <v>146</v>
      </c>
      <c r="AY183" s="18" t="s">
        <v>136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8" t="s">
        <v>77</v>
      </c>
      <c r="BK183" s="147">
        <f>ROUND(I183*H183,2)</f>
        <v>0</v>
      </c>
      <c r="BL183" s="18" t="s">
        <v>145</v>
      </c>
      <c r="BM183" s="146" t="s">
        <v>1196</v>
      </c>
    </row>
    <row r="184" spans="1:65" s="14" customFormat="1">
      <c r="B184" s="155"/>
      <c r="D184" s="149" t="s">
        <v>148</v>
      </c>
      <c r="E184" s="156" t="s">
        <v>3</v>
      </c>
      <c r="F184" s="157" t="s">
        <v>1192</v>
      </c>
      <c r="H184" s="158">
        <v>7</v>
      </c>
      <c r="L184" s="155"/>
      <c r="M184" s="159"/>
      <c r="N184" s="160"/>
      <c r="O184" s="160"/>
      <c r="P184" s="160"/>
      <c r="Q184" s="160"/>
      <c r="R184" s="160"/>
      <c r="S184" s="160"/>
      <c r="T184" s="161"/>
      <c r="AT184" s="156" t="s">
        <v>148</v>
      </c>
      <c r="AU184" s="156" t="s">
        <v>146</v>
      </c>
      <c r="AV184" s="14" t="s">
        <v>79</v>
      </c>
      <c r="AW184" s="14" t="s">
        <v>31</v>
      </c>
      <c r="AX184" s="14" t="s">
        <v>69</v>
      </c>
      <c r="AY184" s="156" t="s">
        <v>136</v>
      </c>
    </row>
    <row r="185" spans="1:65" s="15" customFormat="1">
      <c r="B185" s="162"/>
      <c r="D185" s="149" t="s">
        <v>148</v>
      </c>
      <c r="E185" s="163" t="s">
        <v>3</v>
      </c>
      <c r="F185" s="164" t="s">
        <v>151</v>
      </c>
      <c r="H185" s="165">
        <v>7</v>
      </c>
      <c r="L185" s="162"/>
      <c r="M185" s="166"/>
      <c r="N185" s="167"/>
      <c r="O185" s="167"/>
      <c r="P185" s="167"/>
      <c r="Q185" s="167"/>
      <c r="R185" s="167"/>
      <c r="S185" s="167"/>
      <c r="T185" s="168"/>
      <c r="AT185" s="163" t="s">
        <v>148</v>
      </c>
      <c r="AU185" s="163" t="s">
        <v>146</v>
      </c>
      <c r="AV185" s="15" t="s">
        <v>145</v>
      </c>
      <c r="AW185" s="15" t="s">
        <v>31</v>
      </c>
      <c r="AX185" s="15" t="s">
        <v>77</v>
      </c>
      <c r="AY185" s="163" t="s">
        <v>136</v>
      </c>
    </row>
    <row r="186" spans="1:65" s="2" customFormat="1" ht="24.2" customHeight="1">
      <c r="A186" s="30"/>
      <c r="B186" s="135"/>
      <c r="C186" s="176" t="s">
        <v>322</v>
      </c>
      <c r="D186" s="176" t="s">
        <v>394</v>
      </c>
      <c r="E186" s="177" t="s">
        <v>1197</v>
      </c>
      <c r="F186" s="178" t="s">
        <v>1198</v>
      </c>
      <c r="G186" s="179" t="s">
        <v>374</v>
      </c>
      <c r="H186" s="180">
        <v>7</v>
      </c>
      <c r="I186" s="181"/>
      <c r="J186" s="181">
        <f>ROUND(I186*H186,2)</f>
        <v>0</v>
      </c>
      <c r="K186" s="178" t="s">
        <v>3</v>
      </c>
      <c r="L186" s="182"/>
      <c r="M186" s="183" t="s">
        <v>3</v>
      </c>
      <c r="N186" s="184" t="s">
        <v>40</v>
      </c>
      <c r="O186" s="144">
        <v>0</v>
      </c>
      <c r="P186" s="144">
        <f>O186*H186</f>
        <v>0</v>
      </c>
      <c r="Q186" s="144">
        <v>2.31E-3</v>
      </c>
      <c r="R186" s="144">
        <f>Q186*H186</f>
        <v>1.617E-2</v>
      </c>
      <c r="S186" s="144">
        <v>0</v>
      </c>
      <c r="T186" s="145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46" t="s">
        <v>397</v>
      </c>
      <c r="AT186" s="146" t="s">
        <v>394</v>
      </c>
      <c r="AU186" s="146" t="s">
        <v>146</v>
      </c>
      <c r="AY186" s="18" t="s">
        <v>136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8" t="s">
        <v>77</v>
      </c>
      <c r="BK186" s="147">
        <f>ROUND(I186*H186,2)</f>
        <v>0</v>
      </c>
      <c r="BL186" s="18" t="s">
        <v>397</v>
      </c>
      <c r="BM186" s="146" t="s">
        <v>1199</v>
      </c>
    </row>
    <row r="187" spans="1:65" s="14" customFormat="1">
      <c r="B187" s="155"/>
      <c r="D187" s="149" t="s">
        <v>148</v>
      </c>
      <c r="E187" s="156" t="s">
        <v>3</v>
      </c>
      <c r="F187" s="157" t="s">
        <v>1192</v>
      </c>
      <c r="H187" s="158">
        <v>7</v>
      </c>
      <c r="L187" s="155"/>
      <c r="M187" s="159"/>
      <c r="N187" s="160"/>
      <c r="O187" s="160"/>
      <c r="P187" s="160"/>
      <c r="Q187" s="160"/>
      <c r="R187" s="160"/>
      <c r="S187" s="160"/>
      <c r="T187" s="161"/>
      <c r="AT187" s="156" t="s">
        <v>148</v>
      </c>
      <c r="AU187" s="156" t="s">
        <v>146</v>
      </c>
      <c r="AV187" s="14" t="s">
        <v>79</v>
      </c>
      <c r="AW187" s="14" t="s">
        <v>31</v>
      </c>
      <c r="AX187" s="14" t="s">
        <v>69</v>
      </c>
      <c r="AY187" s="156" t="s">
        <v>136</v>
      </c>
    </row>
    <row r="188" spans="1:65" s="15" customFormat="1">
      <c r="B188" s="162"/>
      <c r="D188" s="149" t="s">
        <v>148</v>
      </c>
      <c r="E188" s="163" t="s">
        <v>3</v>
      </c>
      <c r="F188" s="164" t="s">
        <v>151</v>
      </c>
      <c r="H188" s="165">
        <v>7</v>
      </c>
      <c r="L188" s="162"/>
      <c r="M188" s="166"/>
      <c r="N188" s="167"/>
      <c r="O188" s="167"/>
      <c r="P188" s="167"/>
      <c r="Q188" s="167"/>
      <c r="R188" s="167"/>
      <c r="S188" s="167"/>
      <c r="T188" s="168"/>
      <c r="AT188" s="163" t="s">
        <v>148</v>
      </c>
      <c r="AU188" s="163" t="s">
        <v>146</v>
      </c>
      <c r="AV188" s="15" t="s">
        <v>145</v>
      </c>
      <c r="AW188" s="15" t="s">
        <v>31</v>
      </c>
      <c r="AX188" s="15" t="s">
        <v>77</v>
      </c>
      <c r="AY188" s="163" t="s">
        <v>136</v>
      </c>
    </row>
    <row r="189" spans="1:65" s="2" customFormat="1" ht="24.2" customHeight="1">
      <c r="A189" s="30"/>
      <c r="B189" s="135"/>
      <c r="C189" s="176" t="s">
        <v>326</v>
      </c>
      <c r="D189" s="176" t="s">
        <v>394</v>
      </c>
      <c r="E189" s="177" t="s">
        <v>1200</v>
      </c>
      <c r="F189" s="178" t="s">
        <v>1201</v>
      </c>
      <c r="G189" s="179" t="s">
        <v>374</v>
      </c>
      <c r="H189" s="180">
        <v>7</v>
      </c>
      <c r="I189" s="181"/>
      <c r="J189" s="181">
        <f>ROUND(I189*H189,2)</f>
        <v>0</v>
      </c>
      <c r="K189" s="178" t="s">
        <v>3</v>
      </c>
      <c r="L189" s="182"/>
      <c r="M189" s="183" t="s">
        <v>3</v>
      </c>
      <c r="N189" s="184" t="s">
        <v>40</v>
      </c>
      <c r="O189" s="144">
        <v>0</v>
      </c>
      <c r="P189" s="144">
        <f>O189*H189</f>
        <v>0</v>
      </c>
      <c r="Q189" s="144">
        <v>2.3999999999999998E-3</v>
      </c>
      <c r="R189" s="144">
        <f>Q189*H189</f>
        <v>1.6799999999999999E-2</v>
      </c>
      <c r="S189" s="144">
        <v>0</v>
      </c>
      <c r="T189" s="145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46" t="s">
        <v>397</v>
      </c>
      <c r="AT189" s="146" t="s">
        <v>394</v>
      </c>
      <c r="AU189" s="146" t="s">
        <v>146</v>
      </c>
      <c r="AY189" s="18" t="s">
        <v>136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18" t="s">
        <v>77</v>
      </c>
      <c r="BK189" s="147">
        <f>ROUND(I189*H189,2)</f>
        <v>0</v>
      </c>
      <c r="BL189" s="18" t="s">
        <v>397</v>
      </c>
      <c r="BM189" s="146" t="s">
        <v>1202</v>
      </c>
    </row>
    <row r="190" spans="1:65" s="14" customFormat="1">
      <c r="B190" s="155"/>
      <c r="D190" s="149" t="s">
        <v>148</v>
      </c>
      <c r="E190" s="156" t="s">
        <v>3</v>
      </c>
      <c r="F190" s="157" t="s">
        <v>1192</v>
      </c>
      <c r="H190" s="158">
        <v>7</v>
      </c>
      <c r="L190" s="155"/>
      <c r="M190" s="159"/>
      <c r="N190" s="160"/>
      <c r="O190" s="160"/>
      <c r="P190" s="160"/>
      <c r="Q190" s="160"/>
      <c r="R190" s="160"/>
      <c r="S190" s="160"/>
      <c r="T190" s="161"/>
      <c r="AT190" s="156" t="s">
        <v>148</v>
      </c>
      <c r="AU190" s="156" t="s">
        <v>146</v>
      </c>
      <c r="AV190" s="14" t="s">
        <v>79</v>
      </c>
      <c r="AW190" s="14" t="s">
        <v>31</v>
      </c>
      <c r="AX190" s="14" t="s">
        <v>69</v>
      </c>
      <c r="AY190" s="156" t="s">
        <v>136</v>
      </c>
    </row>
    <row r="191" spans="1:65" s="15" customFormat="1">
      <c r="B191" s="162"/>
      <c r="D191" s="149" t="s">
        <v>148</v>
      </c>
      <c r="E191" s="163" t="s">
        <v>3</v>
      </c>
      <c r="F191" s="164" t="s">
        <v>151</v>
      </c>
      <c r="H191" s="165">
        <v>7</v>
      </c>
      <c r="L191" s="162"/>
      <c r="M191" s="166"/>
      <c r="N191" s="167"/>
      <c r="O191" s="167"/>
      <c r="P191" s="167"/>
      <c r="Q191" s="167"/>
      <c r="R191" s="167"/>
      <c r="S191" s="167"/>
      <c r="T191" s="168"/>
      <c r="AT191" s="163" t="s">
        <v>148</v>
      </c>
      <c r="AU191" s="163" t="s">
        <v>146</v>
      </c>
      <c r="AV191" s="15" t="s">
        <v>145</v>
      </c>
      <c r="AW191" s="15" t="s">
        <v>31</v>
      </c>
      <c r="AX191" s="15" t="s">
        <v>77</v>
      </c>
      <c r="AY191" s="163" t="s">
        <v>136</v>
      </c>
    </row>
    <row r="192" spans="1:65" s="2" customFormat="1" ht="14.45" customHeight="1">
      <c r="A192" s="30"/>
      <c r="B192" s="135"/>
      <c r="C192" s="176" t="s">
        <v>334</v>
      </c>
      <c r="D192" s="176" t="s">
        <v>394</v>
      </c>
      <c r="E192" s="177" t="s">
        <v>1203</v>
      </c>
      <c r="F192" s="178" t="s">
        <v>1204</v>
      </c>
      <c r="G192" s="179" t="s">
        <v>374</v>
      </c>
      <c r="H192" s="180">
        <v>7</v>
      </c>
      <c r="I192" s="181"/>
      <c r="J192" s="181">
        <f>ROUND(I192*H192,2)</f>
        <v>0</v>
      </c>
      <c r="K192" s="178" t="s">
        <v>144</v>
      </c>
      <c r="L192" s="182"/>
      <c r="M192" s="183" t="s">
        <v>3</v>
      </c>
      <c r="N192" s="184" t="s">
        <v>40</v>
      </c>
      <c r="O192" s="144">
        <v>0</v>
      </c>
      <c r="P192" s="144">
        <f>O192*H192</f>
        <v>0</v>
      </c>
      <c r="Q192" s="144">
        <v>8.0000000000000007E-5</v>
      </c>
      <c r="R192" s="144">
        <f>Q192*H192</f>
        <v>5.6000000000000006E-4</v>
      </c>
      <c r="S192" s="144">
        <v>0</v>
      </c>
      <c r="T192" s="145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46" t="s">
        <v>397</v>
      </c>
      <c r="AT192" s="146" t="s">
        <v>394</v>
      </c>
      <c r="AU192" s="146" t="s">
        <v>146</v>
      </c>
      <c r="AY192" s="18" t="s">
        <v>136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8" t="s">
        <v>77</v>
      </c>
      <c r="BK192" s="147">
        <f>ROUND(I192*H192,2)</f>
        <v>0</v>
      </c>
      <c r="BL192" s="18" t="s">
        <v>397</v>
      </c>
      <c r="BM192" s="146" t="s">
        <v>1205</v>
      </c>
    </row>
    <row r="193" spans="1:65" s="14" customFormat="1">
      <c r="B193" s="155"/>
      <c r="D193" s="149" t="s">
        <v>148</v>
      </c>
      <c r="E193" s="156" t="s">
        <v>3</v>
      </c>
      <c r="F193" s="157" t="s">
        <v>1192</v>
      </c>
      <c r="H193" s="158">
        <v>7</v>
      </c>
      <c r="L193" s="155"/>
      <c r="M193" s="159"/>
      <c r="N193" s="160"/>
      <c r="O193" s="160"/>
      <c r="P193" s="160"/>
      <c r="Q193" s="160"/>
      <c r="R193" s="160"/>
      <c r="S193" s="160"/>
      <c r="T193" s="161"/>
      <c r="AT193" s="156" t="s">
        <v>148</v>
      </c>
      <c r="AU193" s="156" t="s">
        <v>146</v>
      </c>
      <c r="AV193" s="14" t="s">
        <v>79</v>
      </c>
      <c r="AW193" s="14" t="s">
        <v>31</v>
      </c>
      <c r="AX193" s="14" t="s">
        <v>69</v>
      </c>
      <c r="AY193" s="156" t="s">
        <v>136</v>
      </c>
    </row>
    <row r="194" spans="1:65" s="15" customFormat="1">
      <c r="B194" s="162"/>
      <c r="D194" s="149" t="s">
        <v>148</v>
      </c>
      <c r="E194" s="163" t="s">
        <v>3</v>
      </c>
      <c r="F194" s="164" t="s">
        <v>151</v>
      </c>
      <c r="H194" s="165">
        <v>7</v>
      </c>
      <c r="L194" s="162"/>
      <c r="M194" s="166"/>
      <c r="N194" s="167"/>
      <c r="O194" s="167"/>
      <c r="P194" s="167"/>
      <c r="Q194" s="167"/>
      <c r="R194" s="167"/>
      <c r="S194" s="167"/>
      <c r="T194" s="168"/>
      <c r="AT194" s="163" t="s">
        <v>148</v>
      </c>
      <c r="AU194" s="163" t="s">
        <v>146</v>
      </c>
      <c r="AV194" s="15" t="s">
        <v>145</v>
      </c>
      <c r="AW194" s="15" t="s">
        <v>31</v>
      </c>
      <c r="AX194" s="15" t="s">
        <v>77</v>
      </c>
      <c r="AY194" s="163" t="s">
        <v>136</v>
      </c>
    </row>
    <row r="195" spans="1:65" s="2" customFormat="1" ht="24.2" customHeight="1">
      <c r="A195" s="30"/>
      <c r="B195" s="135"/>
      <c r="C195" s="176" t="s">
        <v>338</v>
      </c>
      <c r="D195" s="176" t="s">
        <v>394</v>
      </c>
      <c r="E195" s="177" t="s">
        <v>1206</v>
      </c>
      <c r="F195" s="178" t="s">
        <v>1207</v>
      </c>
      <c r="G195" s="179" t="s">
        <v>374</v>
      </c>
      <c r="H195" s="180">
        <v>7</v>
      </c>
      <c r="I195" s="181"/>
      <c r="J195" s="181">
        <f>ROUND(I195*H195,2)</f>
        <v>0</v>
      </c>
      <c r="K195" s="178" t="s">
        <v>144</v>
      </c>
      <c r="L195" s="182"/>
      <c r="M195" s="183" t="s">
        <v>3</v>
      </c>
      <c r="N195" s="184" t="s">
        <v>40</v>
      </c>
      <c r="O195" s="144">
        <v>0</v>
      </c>
      <c r="P195" s="144">
        <f>O195*H195</f>
        <v>0</v>
      </c>
      <c r="Q195" s="144">
        <v>2.7E-4</v>
      </c>
      <c r="R195" s="144">
        <f>Q195*H195</f>
        <v>1.89E-3</v>
      </c>
      <c r="S195" s="144">
        <v>0</v>
      </c>
      <c r="T195" s="145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46" t="s">
        <v>397</v>
      </c>
      <c r="AT195" s="146" t="s">
        <v>394</v>
      </c>
      <c r="AU195" s="146" t="s">
        <v>146</v>
      </c>
      <c r="AY195" s="18" t="s">
        <v>136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8" t="s">
        <v>77</v>
      </c>
      <c r="BK195" s="147">
        <f>ROUND(I195*H195,2)</f>
        <v>0</v>
      </c>
      <c r="BL195" s="18" t="s">
        <v>397</v>
      </c>
      <c r="BM195" s="146" t="s">
        <v>1208</v>
      </c>
    </row>
    <row r="196" spans="1:65" s="14" customFormat="1">
      <c r="B196" s="155"/>
      <c r="D196" s="149" t="s">
        <v>148</v>
      </c>
      <c r="E196" s="156" t="s">
        <v>3</v>
      </c>
      <c r="F196" s="157" t="s">
        <v>1192</v>
      </c>
      <c r="H196" s="158">
        <v>7</v>
      </c>
      <c r="L196" s="155"/>
      <c r="M196" s="159"/>
      <c r="N196" s="160"/>
      <c r="O196" s="160"/>
      <c r="P196" s="160"/>
      <c r="Q196" s="160"/>
      <c r="R196" s="160"/>
      <c r="S196" s="160"/>
      <c r="T196" s="161"/>
      <c r="AT196" s="156" t="s">
        <v>148</v>
      </c>
      <c r="AU196" s="156" t="s">
        <v>146</v>
      </c>
      <c r="AV196" s="14" t="s">
        <v>79</v>
      </c>
      <c r="AW196" s="14" t="s">
        <v>31</v>
      </c>
      <c r="AX196" s="14" t="s">
        <v>69</v>
      </c>
      <c r="AY196" s="156" t="s">
        <v>136</v>
      </c>
    </row>
    <row r="197" spans="1:65" s="15" customFormat="1">
      <c r="B197" s="162"/>
      <c r="D197" s="149" t="s">
        <v>148</v>
      </c>
      <c r="E197" s="163" t="s">
        <v>3</v>
      </c>
      <c r="F197" s="164" t="s">
        <v>151</v>
      </c>
      <c r="H197" s="165">
        <v>7</v>
      </c>
      <c r="L197" s="162"/>
      <c r="M197" s="166"/>
      <c r="N197" s="167"/>
      <c r="O197" s="167"/>
      <c r="P197" s="167"/>
      <c r="Q197" s="167"/>
      <c r="R197" s="167"/>
      <c r="S197" s="167"/>
      <c r="T197" s="168"/>
      <c r="AT197" s="163" t="s">
        <v>148</v>
      </c>
      <c r="AU197" s="163" t="s">
        <v>146</v>
      </c>
      <c r="AV197" s="15" t="s">
        <v>145</v>
      </c>
      <c r="AW197" s="15" t="s">
        <v>31</v>
      </c>
      <c r="AX197" s="15" t="s">
        <v>77</v>
      </c>
      <c r="AY197" s="163" t="s">
        <v>136</v>
      </c>
    </row>
    <row r="198" spans="1:65" s="2" customFormat="1" ht="37.9" customHeight="1">
      <c r="A198" s="30"/>
      <c r="B198" s="135"/>
      <c r="C198" s="136" t="s">
        <v>343</v>
      </c>
      <c r="D198" s="136" t="s">
        <v>140</v>
      </c>
      <c r="E198" s="137" t="s">
        <v>1209</v>
      </c>
      <c r="F198" s="138" t="s">
        <v>1210</v>
      </c>
      <c r="G198" s="139" t="s">
        <v>374</v>
      </c>
      <c r="H198" s="140">
        <v>7</v>
      </c>
      <c r="I198" s="141"/>
      <c r="J198" s="141">
        <f>ROUND(I198*H198,2)</f>
        <v>0</v>
      </c>
      <c r="K198" s="138" t="s">
        <v>144</v>
      </c>
      <c r="L198" s="31"/>
      <c r="M198" s="142" t="s">
        <v>3</v>
      </c>
      <c r="N198" s="143" t="s">
        <v>40</v>
      </c>
      <c r="O198" s="144">
        <v>3.5920000000000001</v>
      </c>
      <c r="P198" s="144">
        <f>O198*H198</f>
        <v>25.144000000000002</v>
      </c>
      <c r="Q198" s="144">
        <v>0</v>
      </c>
      <c r="R198" s="144">
        <f>Q198*H198</f>
        <v>0</v>
      </c>
      <c r="S198" s="144">
        <v>0</v>
      </c>
      <c r="T198" s="145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46" t="s">
        <v>145</v>
      </c>
      <c r="AT198" s="146" t="s">
        <v>140</v>
      </c>
      <c r="AU198" s="146" t="s">
        <v>146</v>
      </c>
      <c r="AY198" s="18" t="s">
        <v>136</v>
      </c>
      <c r="BE198" s="147">
        <f>IF(N198="základní",J198,0)</f>
        <v>0</v>
      </c>
      <c r="BF198" s="147">
        <f>IF(N198="snížená",J198,0)</f>
        <v>0</v>
      </c>
      <c r="BG198" s="147">
        <f>IF(N198="zákl. přenesená",J198,0)</f>
        <v>0</v>
      </c>
      <c r="BH198" s="147">
        <f>IF(N198="sníž. přenesená",J198,0)</f>
        <v>0</v>
      </c>
      <c r="BI198" s="147">
        <f>IF(N198="nulová",J198,0)</f>
        <v>0</v>
      </c>
      <c r="BJ198" s="18" t="s">
        <v>77</v>
      </c>
      <c r="BK198" s="147">
        <f>ROUND(I198*H198,2)</f>
        <v>0</v>
      </c>
      <c r="BL198" s="18" t="s">
        <v>145</v>
      </c>
      <c r="BM198" s="146" t="s">
        <v>1211</v>
      </c>
    </row>
    <row r="199" spans="1:65" s="14" customFormat="1">
      <c r="B199" s="155"/>
      <c r="D199" s="149" t="s">
        <v>148</v>
      </c>
      <c r="E199" s="156" t="s">
        <v>3</v>
      </c>
      <c r="F199" s="157" t="s">
        <v>1192</v>
      </c>
      <c r="H199" s="158">
        <v>7</v>
      </c>
      <c r="L199" s="155"/>
      <c r="M199" s="159"/>
      <c r="N199" s="160"/>
      <c r="O199" s="160"/>
      <c r="P199" s="160"/>
      <c r="Q199" s="160"/>
      <c r="R199" s="160"/>
      <c r="S199" s="160"/>
      <c r="T199" s="161"/>
      <c r="AT199" s="156" t="s">
        <v>148</v>
      </c>
      <c r="AU199" s="156" t="s">
        <v>146</v>
      </c>
      <c r="AV199" s="14" t="s">
        <v>79</v>
      </c>
      <c r="AW199" s="14" t="s">
        <v>31</v>
      </c>
      <c r="AX199" s="14" t="s">
        <v>69</v>
      </c>
      <c r="AY199" s="156" t="s">
        <v>136</v>
      </c>
    </row>
    <row r="200" spans="1:65" s="15" customFormat="1">
      <c r="B200" s="162"/>
      <c r="D200" s="149" t="s">
        <v>148</v>
      </c>
      <c r="E200" s="163" t="s">
        <v>3</v>
      </c>
      <c r="F200" s="164" t="s">
        <v>151</v>
      </c>
      <c r="H200" s="165">
        <v>7</v>
      </c>
      <c r="L200" s="162"/>
      <c r="M200" s="166"/>
      <c r="N200" s="167"/>
      <c r="O200" s="167"/>
      <c r="P200" s="167"/>
      <c r="Q200" s="167"/>
      <c r="R200" s="167"/>
      <c r="S200" s="167"/>
      <c r="T200" s="168"/>
      <c r="AT200" s="163" t="s">
        <v>148</v>
      </c>
      <c r="AU200" s="163" t="s">
        <v>146</v>
      </c>
      <c r="AV200" s="15" t="s">
        <v>145</v>
      </c>
      <c r="AW200" s="15" t="s">
        <v>31</v>
      </c>
      <c r="AX200" s="15" t="s">
        <v>77</v>
      </c>
      <c r="AY200" s="163" t="s">
        <v>136</v>
      </c>
    </row>
    <row r="201" spans="1:65" s="2" customFormat="1" ht="24.2" customHeight="1">
      <c r="A201" s="30"/>
      <c r="B201" s="135"/>
      <c r="C201" s="176" t="s">
        <v>332</v>
      </c>
      <c r="D201" s="176" t="s">
        <v>394</v>
      </c>
      <c r="E201" s="177" t="s">
        <v>1212</v>
      </c>
      <c r="F201" s="178" t="s">
        <v>1213</v>
      </c>
      <c r="G201" s="179" t="s">
        <v>374</v>
      </c>
      <c r="H201" s="180">
        <v>7</v>
      </c>
      <c r="I201" s="181"/>
      <c r="J201" s="181">
        <f>ROUND(I201*H201,2)</f>
        <v>0</v>
      </c>
      <c r="K201" s="178" t="s">
        <v>144</v>
      </c>
      <c r="L201" s="182"/>
      <c r="M201" s="183" t="s">
        <v>3</v>
      </c>
      <c r="N201" s="184" t="s">
        <v>40</v>
      </c>
      <c r="O201" s="144">
        <v>0</v>
      </c>
      <c r="P201" s="144">
        <f>O201*H201</f>
        <v>0</v>
      </c>
      <c r="Q201" s="144">
        <v>1.9E-3</v>
      </c>
      <c r="R201" s="144">
        <f>Q201*H201</f>
        <v>1.3299999999999999E-2</v>
      </c>
      <c r="S201" s="144">
        <v>0</v>
      </c>
      <c r="T201" s="145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46" t="s">
        <v>197</v>
      </c>
      <c r="AT201" s="146" t="s">
        <v>394</v>
      </c>
      <c r="AU201" s="146" t="s">
        <v>146</v>
      </c>
      <c r="AY201" s="18" t="s">
        <v>136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8" t="s">
        <v>77</v>
      </c>
      <c r="BK201" s="147">
        <f>ROUND(I201*H201,2)</f>
        <v>0</v>
      </c>
      <c r="BL201" s="18" t="s">
        <v>145</v>
      </c>
      <c r="BM201" s="146" t="s">
        <v>1214</v>
      </c>
    </row>
    <row r="202" spans="1:65" s="14" customFormat="1">
      <c r="B202" s="155"/>
      <c r="D202" s="149" t="s">
        <v>148</v>
      </c>
      <c r="E202" s="156" t="s">
        <v>3</v>
      </c>
      <c r="F202" s="157" t="s">
        <v>1192</v>
      </c>
      <c r="H202" s="158">
        <v>7</v>
      </c>
      <c r="L202" s="155"/>
      <c r="M202" s="159"/>
      <c r="N202" s="160"/>
      <c r="O202" s="160"/>
      <c r="P202" s="160"/>
      <c r="Q202" s="160"/>
      <c r="R202" s="160"/>
      <c r="S202" s="160"/>
      <c r="T202" s="161"/>
      <c r="AT202" s="156" t="s">
        <v>148</v>
      </c>
      <c r="AU202" s="156" t="s">
        <v>146</v>
      </c>
      <c r="AV202" s="14" t="s">
        <v>79</v>
      </c>
      <c r="AW202" s="14" t="s">
        <v>31</v>
      </c>
      <c r="AX202" s="14" t="s">
        <v>69</v>
      </c>
      <c r="AY202" s="156" t="s">
        <v>136</v>
      </c>
    </row>
    <row r="203" spans="1:65" s="15" customFormat="1">
      <c r="B203" s="162"/>
      <c r="D203" s="149" t="s">
        <v>148</v>
      </c>
      <c r="E203" s="163" t="s">
        <v>3</v>
      </c>
      <c r="F203" s="164" t="s">
        <v>151</v>
      </c>
      <c r="H203" s="165">
        <v>7</v>
      </c>
      <c r="L203" s="162"/>
      <c r="M203" s="166"/>
      <c r="N203" s="167"/>
      <c r="O203" s="167"/>
      <c r="P203" s="167"/>
      <c r="Q203" s="167"/>
      <c r="R203" s="167"/>
      <c r="S203" s="167"/>
      <c r="T203" s="168"/>
      <c r="AT203" s="163" t="s">
        <v>148</v>
      </c>
      <c r="AU203" s="163" t="s">
        <v>146</v>
      </c>
      <c r="AV203" s="15" t="s">
        <v>145</v>
      </c>
      <c r="AW203" s="15" t="s">
        <v>31</v>
      </c>
      <c r="AX203" s="15" t="s">
        <v>77</v>
      </c>
      <c r="AY203" s="163" t="s">
        <v>136</v>
      </c>
    </row>
    <row r="204" spans="1:65" s="2" customFormat="1" ht="24.2" customHeight="1">
      <c r="A204" s="30"/>
      <c r="B204" s="135"/>
      <c r="C204" s="136" t="s">
        <v>355</v>
      </c>
      <c r="D204" s="136" t="s">
        <v>140</v>
      </c>
      <c r="E204" s="137" t="s">
        <v>1215</v>
      </c>
      <c r="F204" s="138" t="s">
        <v>1216</v>
      </c>
      <c r="G204" s="139" t="s">
        <v>159</v>
      </c>
      <c r="H204" s="140">
        <v>3.5</v>
      </c>
      <c r="I204" s="141"/>
      <c r="J204" s="141">
        <f>ROUND(I204*H204,2)</f>
        <v>0</v>
      </c>
      <c r="K204" s="138" t="s">
        <v>144</v>
      </c>
      <c r="L204" s="31"/>
      <c r="M204" s="142" t="s">
        <v>3</v>
      </c>
      <c r="N204" s="143" t="s">
        <v>40</v>
      </c>
      <c r="O204" s="144">
        <v>6.2E-2</v>
      </c>
      <c r="P204" s="144">
        <f>O204*H204</f>
        <v>0.217</v>
      </c>
      <c r="Q204" s="144">
        <v>0</v>
      </c>
      <c r="R204" s="144">
        <f>Q204*H204</f>
        <v>0</v>
      </c>
      <c r="S204" s="144">
        <v>0</v>
      </c>
      <c r="T204" s="145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46" t="s">
        <v>145</v>
      </c>
      <c r="AT204" s="146" t="s">
        <v>140</v>
      </c>
      <c r="AU204" s="146" t="s">
        <v>146</v>
      </c>
      <c r="AY204" s="18" t="s">
        <v>136</v>
      </c>
      <c r="BE204" s="147">
        <f>IF(N204="základní",J204,0)</f>
        <v>0</v>
      </c>
      <c r="BF204" s="147">
        <f>IF(N204="snížená",J204,0)</f>
        <v>0</v>
      </c>
      <c r="BG204" s="147">
        <f>IF(N204="zákl. přenesená",J204,0)</f>
        <v>0</v>
      </c>
      <c r="BH204" s="147">
        <f>IF(N204="sníž. přenesená",J204,0)</f>
        <v>0</v>
      </c>
      <c r="BI204" s="147">
        <f>IF(N204="nulová",J204,0)</f>
        <v>0</v>
      </c>
      <c r="BJ204" s="18" t="s">
        <v>77</v>
      </c>
      <c r="BK204" s="147">
        <f>ROUND(I204*H204,2)</f>
        <v>0</v>
      </c>
      <c r="BL204" s="18" t="s">
        <v>145</v>
      </c>
      <c r="BM204" s="146" t="s">
        <v>1217</v>
      </c>
    </row>
    <row r="205" spans="1:65" s="14" customFormat="1">
      <c r="B205" s="155"/>
      <c r="D205" s="149" t="s">
        <v>148</v>
      </c>
      <c r="E205" s="156" t="s">
        <v>3</v>
      </c>
      <c r="F205" s="157" t="s">
        <v>1218</v>
      </c>
      <c r="H205" s="158">
        <v>3.5</v>
      </c>
      <c r="L205" s="155"/>
      <c r="M205" s="159"/>
      <c r="N205" s="160"/>
      <c r="O205" s="160"/>
      <c r="P205" s="160"/>
      <c r="Q205" s="160"/>
      <c r="R205" s="160"/>
      <c r="S205" s="160"/>
      <c r="T205" s="161"/>
      <c r="AT205" s="156" t="s">
        <v>148</v>
      </c>
      <c r="AU205" s="156" t="s">
        <v>146</v>
      </c>
      <c r="AV205" s="14" t="s">
        <v>79</v>
      </c>
      <c r="AW205" s="14" t="s">
        <v>31</v>
      </c>
      <c r="AX205" s="14" t="s">
        <v>69</v>
      </c>
      <c r="AY205" s="156" t="s">
        <v>136</v>
      </c>
    </row>
    <row r="206" spans="1:65" s="15" customFormat="1">
      <c r="B206" s="162"/>
      <c r="D206" s="149" t="s">
        <v>148</v>
      </c>
      <c r="E206" s="163" t="s">
        <v>3</v>
      </c>
      <c r="F206" s="164" t="s">
        <v>151</v>
      </c>
      <c r="H206" s="165">
        <v>3.5</v>
      </c>
      <c r="L206" s="162"/>
      <c r="M206" s="166"/>
      <c r="N206" s="167"/>
      <c r="O206" s="167"/>
      <c r="P206" s="167"/>
      <c r="Q206" s="167"/>
      <c r="R206" s="167"/>
      <c r="S206" s="167"/>
      <c r="T206" s="168"/>
      <c r="AT206" s="163" t="s">
        <v>148</v>
      </c>
      <c r="AU206" s="163" t="s">
        <v>146</v>
      </c>
      <c r="AV206" s="15" t="s">
        <v>145</v>
      </c>
      <c r="AW206" s="15" t="s">
        <v>31</v>
      </c>
      <c r="AX206" s="15" t="s">
        <v>77</v>
      </c>
      <c r="AY206" s="163" t="s">
        <v>136</v>
      </c>
    </row>
    <row r="207" spans="1:65" s="2" customFormat="1" ht="14.45" customHeight="1">
      <c r="A207" s="30"/>
      <c r="B207" s="135"/>
      <c r="C207" s="136" t="s">
        <v>363</v>
      </c>
      <c r="D207" s="136" t="s">
        <v>140</v>
      </c>
      <c r="E207" s="137" t="s">
        <v>1219</v>
      </c>
      <c r="F207" s="138" t="s">
        <v>1220</v>
      </c>
      <c r="G207" s="139" t="s">
        <v>159</v>
      </c>
      <c r="H207" s="140">
        <v>3.5</v>
      </c>
      <c r="I207" s="141"/>
      <c r="J207" s="141">
        <f>ROUND(I207*H207,2)</f>
        <v>0</v>
      </c>
      <c r="K207" s="138" t="s">
        <v>144</v>
      </c>
      <c r="L207" s="31"/>
      <c r="M207" s="142" t="s">
        <v>3</v>
      </c>
      <c r="N207" s="143" t="s">
        <v>40</v>
      </c>
      <c r="O207" s="144">
        <v>4.3999999999999997E-2</v>
      </c>
      <c r="P207" s="144">
        <f>O207*H207</f>
        <v>0.154</v>
      </c>
      <c r="Q207" s="144">
        <v>0</v>
      </c>
      <c r="R207" s="144">
        <f>Q207*H207</f>
        <v>0</v>
      </c>
      <c r="S207" s="144">
        <v>0</v>
      </c>
      <c r="T207" s="145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46" t="s">
        <v>145</v>
      </c>
      <c r="AT207" s="146" t="s">
        <v>140</v>
      </c>
      <c r="AU207" s="146" t="s">
        <v>146</v>
      </c>
      <c r="AY207" s="18" t="s">
        <v>136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8" t="s">
        <v>77</v>
      </c>
      <c r="BK207" s="147">
        <f>ROUND(I207*H207,2)</f>
        <v>0</v>
      </c>
      <c r="BL207" s="18" t="s">
        <v>145</v>
      </c>
      <c r="BM207" s="146" t="s">
        <v>1221</v>
      </c>
    </row>
    <row r="208" spans="1:65" s="14" customFormat="1">
      <c r="B208" s="155"/>
      <c r="D208" s="149" t="s">
        <v>148</v>
      </c>
      <c r="E208" s="156" t="s">
        <v>3</v>
      </c>
      <c r="F208" s="157" t="s">
        <v>1218</v>
      </c>
      <c r="H208" s="158">
        <v>3.5</v>
      </c>
      <c r="L208" s="155"/>
      <c r="M208" s="159"/>
      <c r="N208" s="160"/>
      <c r="O208" s="160"/>
      <c r="P208" s="160"/>
      <c r="Q208" s="160"/>
      <c r="R208" s="160"/>
      <c r="S208" s="160"/>
      <c r="T208" s="161"/>
      <c r="AT208" s="156" t="s">
        <v>148</v>
      </c>
      <c r="AU208" s="156" t="s">
        <v>146</v>
      </c>
      <c r="AV208" s="14" t="s">
        <v>79</v>
      </c>
      <c r="AW208" s="14" t="s">
        <v>31</v>
      </c>
      <c r="AX208" s="14" t="s">
        <v>69</v>
      </c>
      <c r="AY208" s="156" t="s">
        <v>136</v>
      </c>
    </row>
    <row r="209" spans="1:65" s="15" customFormat="1">
      <c r="B209" s="162"/>
      <c r="D209" s="149" t="s">
        <v>148</v>
      </c>
      <c r="E209" s="163" t="s">
        <v>3</v>
      </c>
      <c r="F209" s="164" t="s">
        <v>151</v>
      </c>
      <c r="H209" s="165">
        <v>3.5</v>
      </c>
      <c r="L209" s="162"/>
      <c r="M209" s="166"/>
      <c r="N209" s="167"/>
      <c r="O209" s="167"/>
      <c r="P209" s="167"/>
      <c r="Q209" s="167"/>
      <c r="R209" s="167"/>
      <c r="S209" s="167"/>
      <c r="T209" s="168"/>
      <c r="AT209" s="163" t="s">
        <v>148</v>
      </c>
      <c r="AU209" s="163" t="s">
        <v>146</v>
      </c>
      <c r="AV209" s="15" t="s">
        <v>145</v>
      </c>
      <c r="AW209" s="15" t="s">
        <v>31</v>
      </c>
      <c r="AX209" s="15" t="s">
        <v>77</v>
      </c>
      <c r="AY209" s="163" t="s">
        <v>136</v>
      </c>
    </row>
    <row r="210" spans="1:65" s="2" customFormat="1" ht="14.45" customHeight="1">
      <c r="A210" s="30"/>
      <c r="B210" s="135"/>
      <c r="C210" s="136" t="s">
        <v>371</v>
      </c>
      <c r="D210" s="136" t="s">
        <v>140</v>
      </c>
      <c r="E210" s="137" t="s">
        <v>1222</v>
      </c>
      <c r="F210" s="138" t="s">
        <v>527</v>
      </c>
      <c r="G210" s="139" t="s">
        <v>528</v>
      </c>
      <c r="H210" s="140">
        <v>1</v>
      </c>
      <c r="I210" s="141"/>
      <c r="J210" s="141">
        <f>ROUND(I210*H210,2)</f>
        <v>0</v>
      </c>
      <c r="K210" s="138" t="s">
        <v>3</v>
      </c>
      <c r="L210" s="31"/>
      <c r="M210" s="142" t="s">
        <v>3</v>
      </c>
      <c r="N210" s="143" t="s">
        <v>40</v>
      </c>
      <c r="O210" s="144">
        <v>0</v>
      </c>
      <c r="P210" s="144">
        <f>O210*H210</f>
        <v>0</v>
      </c>
      <c r="Q210" s="144">
        <v>0</v>
      </c>
      <c r="R210" s="144">
        <f>Q210*H210</f>
        <v>0</v>
      </c>
      <c r="S210" s="144">
        <v>0</v>
      </c>
      <c r="T210" s="145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46" t="s">
        <v>145</v>
      </c>
      <c r="AT210" s="146" t="s">
        <v>140</v>
      </c>
      <c r="AU210" s="146" t="s">
        <v>146</v>
      </c>
      <c r="AY210" s="18" t="s">
        <v>136</v>
      </c>
      <c r="BE210" s="147">
        <f>IF(N210="základní",J210,0)</f>
        <v>0</v>
      </c>
      <c r="BF210" s="147">
        <f>IF(N210="snížená",J210,0)</f>
        <v>0</v>
      </c>
      <c r="BG210" s="147">
        <f>IF(N210="zákl. přenesená",J210,0)</f>
        <v>0</v>
      </c>
      <c r="BH210" s="147">
        <f>IF(N210="sníž. přenesená",J210,0)</f>
        <v>0</v>
      </c>
      <c r="BI210" s="147">
        <f>IF(N210="nulová",J210,0)</f>
        <v>0</v>
      </c>
      <c r="BJ210" s="18" t="s">
        <v>77</v>
      </c>
      <c r="BK210" s="147">
        <f>ROUND(I210*H210,2)</f>
        <v>0</v>
      </c>
      <c r="BL210" s="18" t="s">
        <v>145</v>
      </c>
      <c r="BM210" s="146" t="s">
        <v>1223</v>
      </c>
    </row>
    <row r="211" spans="1:65" s="14" customFormat="1">
      <c r="B211" s="155"/>
      <c r="D211" s="149" t="s">
        <v>148</v>
      </c>
      <c r="E211" s="156" t="s">
        <v>3</v>
      </c>
      <c r="F211" s="157" t="s">
        <v>77</v>
      </c>
      <c r="H211" s="158">
        <v>1</v>
      </c>
      <c r="L211" s="155"/>
      <c r="M211" s="159"/>
      <c r="N211" s="160"/>
      <c r="O211" s="160"/>
      <c r="P211" s="160"/>
      <c r="Q211" s="160"/>
      <c r="R211" s="160"/>
      <c r="S211" s="160"/>
      <c r="T211" s="161"/>
      <c r="AT211" s="156" t="s">
        <v>148</v>
      </c>
      <c r="AU211" s="156" t="s">
        <v>146</v>
      </c>
      <c r="AV211" s="14" t="s">
        <v>79</v>
      </c>
      <c r="AW211" s="14" t="s">
        <v>31</v>
      </c>
      <c r="AX211" s="14" t="s">
        <v>77</v>
      </c>
      <c r="AY211" s="156" t="s">
        <v>136</v>
      </c>
    </row>
    <row r="212" spans="1:65" s="2" customFormat="1" ht="14.45" customHeight="1">
      <c r="A212" s="30"/>
      <c r="B212" s="135"/>
      <c r="C212" s="136" t="s">
        <v>377</v>
      </c>
      <c r="D212" s="136" t="s">
        <v>140</v>
      </c>
      <c r="E212" s="137" t="s">
        <v>547</v>
      </c>
      <c r="F212" s="138" t="s">
        <v>548</v>
      </c>
      <c r="G212" s="139" t="s">
        <v>374</v>
      </c>
      <c r="H212" s="140">
        <v>7</v>
      </c>
      <c r="I212" s="141"/>
      <c r="J212" s="141">
        <f>ROUND(I212*H212,2)</f>
        <v>0</v>
      </c>
      <c r="K212" s="138" t="s">
        <v>3</v>
      </c>
      <c r="L212" s="31"/>
      <c r="M212" s="142" t="s">
        <v>3</v>
      </c>
      <c r="N212" s="143" t="s">
        <v>40</v>
      </c>
      <c r="O212" s="144">
        <v>0.86299999999999999</v>
      </c>
      <c r="P212" s="144">
        <f>O212*H212</f>
        <v>6.0410000000000004</v>
      </c>
      <c r="Q212" s="144">
        <v>0.12303</v>
      </c>
      <c r="R212" s="144">
        <f>Q212*H212</f>
        <v>0.86121000000000003</v>
      </c>
      <c r="S212" s="144">
        <v>0</v>
      </c>
      <c r="T212" s="145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46" t="s">
        <v>145</v>
      </c>
      <c r="AT212" s="146" t="s">
        <v>140</v>
      </c>
      <c r="AU212" s="146" t="s">
        <v>146</v>
      </c>
      <c r="AY212" s="18" t="s">
        <v>136</v>
      </c>
      <c r="BE212" s="147">
        <f>IF(N212="základní",J212,0)</f>
        <v>0</v>
      </c>
      <c r="BF212" s="147">
        <f>IF(N212="snížená",J212,0)</f>
        <v>0</v>
      </c>
      <c r="BG212" s="147">
        <f>IF(N212="zákl. přenesená",J212,0)</f>
        <v>0</v>
      </c>
      <c r="BH212" s="147">
        <f>IF(N212="sníž. přenesená",J212,0)</f>
        <v>0</v>
      </c>
      <c r="BI212" s="147">
        <f>IF(N212="nulová",J212,0)</f>
        <v>0</v>
      </c>
      <c r="BJ212" s="18" t="s">
        <v>77</v>
      </c>
      <c r="BK212" s="147">
        <f>ROUND(I212*H212,2)</f>
        <v>0</v>
      </c>
      <c r="BL212" s="18" t="s">
        <v>145</v>
      </c>
      <c r="BM212" s="146" t="s">
        <v>1224</v>
      </c>
    </row>
    <row r="213" spans="1:65" s="14" customFormat="1">
      <c r="B213" s="155"/>
      <c r="D213" s="149" t="s">
        <v>148</v>
      </c>
      <c r="E213" s="156" t="s">
        <v>3</v>
      </c>
      <c r="F213" s="157" t="s">
        <v>1192</v>
      </c>
      <c r="H213" s="158">
        <v>7</v>
      </c>
      <c r="L213" s="155"/>
      <c r="M213" s="159"/>
      <c r="N213" s="160"/>
      <c r="O213" s="160"/>
      <c r="P213" s="160"/>
      <c r="Q213" s="160"/>
      <c r="R213" s="160"/>
      <c r="S213" s="160"/>
      <c r="T213" s="161"/>
      <c r="AT213" s="156" t="s">
        <v>148</v>
      </c>
      <c r="AU213" s="156" t="s">
        <v>146</v>
      </c>
      <c r="AV213" s="14" t="s">
        <v>79</v>
      </c>
      <c r="AW213" s="14" t="s">
        <v>31</v>
      </c>
      <c r="AX213" s="14" t="s">
        <v>69</v>
      </c>
      <c r="AY213" s="156" t="s">
        <v>136</v>
      </c>
    </row>
    <row r="214" spans="1:65" s="15" customFormat="1">
      <c r="B214" s="162"/>
      <c r="D214" s="149" t="s">
        <v>148</v>
      </c>
      <c r="E214" s="163" t="s">
        <v>3</v>
      </c>
      <c r="F214" s="164" t="s">
        <v>151</v>
      </c>
      <c r="H214" s="165">
        <v>7</v>
      </c>
      <c r="L214" s="162"/>
      <c r="M214" s="166"/>
      <c r="N214" s="167"/>
      <c r="O214" s="167"/>
      <c r="P214" s="167"/>
      <c r="Q214" s="167"/>
      <c r="R214" s="167"/>
      <c r="S214" s="167"/>
      <c r="T214" s="168"/>
      <c r="AT214" s="163" t="s">
        <v>148</v>
      </c>
      <c r="AU214" s="163" t="s">
        <v>146</v>
      </c>
      <c r="AV214" s="15" t="s">
        <v>145</v>
      </c>
      <c r="AW214" s="15" t="s">
        <v>31</v>
      </c>
      <c r="AX214" s="15" t="s">
        <v>77</v>
      </c>
      <c r="AY214" s="163" t="s">
        <v>136</v>
      </c>
    </row>
    <row r="215" spans="1:65" s="2" customFormat="1" ht="24.2" customHeight="1">
      <c r="A215" s="30"/>
      <c r="B215" s="135"/>
      <c r="C215" s="176" t="s">
        <v>383</v>
      </c>
      <c r="D215" s="176" t="s">
        <v>394</v>
      </c>
      <c r="E215" s="177" t="s">
        <v>1225</v>
      </c>
      <c r="F215" s="178" t="s">
        <v>555</v>
      </c>
      <c r="G215" s="179" t="s">
        <v>374</v>
      </c>
      <c r="H215" s="180">
        <v>7</v>
      </c>
      <c r="I215" s="181"/>
      <c r="J215" s="181">
        <f>ROUND(I215*H215,2)</f>
        <v>0</v>
      </c>
      <c r="K215" s="178" t="s">
        <v>3</v>
      </c>
      <c r="L215" s="182"/>
      <c r="M215" s="183" t="s">
        <v>3</v>
      </c>
      <c r="N215" s="184" t="s">
        <v>40</v>
      </c>
      <c r="O215" s="144">
        <v>0</v>
      </c>
      <c r="P215" s="144">
        <f>O215*H215</f>
        <v>0</v>
      </c>
      <c r="Q215" s="144">
        <v>1.3299999999999999E-2</v>
      </c>
      <c r="R215" s="144">
        <f>Q215*H215</f>
        <v>9.3099999999999988E-2</v>
      </c>
      <c r="S215" s="144">
        <v>0</v>
      </c>
      <c r="T215" s="145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46" t="s">
        <v>197</v>
      </c>
      <c r="AT215" s="146" t="s">
        <v>394</v>
      </c>
      <c r="AU215" s="146" t="s">
        <v>146</v>
      </c>
      <c r="AY215" s="18" t="s">
        <v>136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8" t="s">
        <v>77</v>
      </c>
      <c r="BK215" s="147">
        <f>ROUND(I215*H215,2)</f>
        <v>0</v>
      </c>
      <c r="BL215" s="18" t="s">
        <v>145</v>
      </c>
      <c r="BM215" s="146" t="s">
        <v>1226</v>
      </c>
    </row>
    <row r="216" spans="1:65" s="14" customFormat="1">
      <c r="B216" s="155"/>
      <c r="D216" s="149" t="s">
        <v>148</v>
      </c>
      <c r="E216" s="156" t="s">
        <v>3</v>
      </c>
      <c r="F216" s="157" t="s">
        <v>1192</v>
      </c>
      <c r="H216" s="158">
        <v>7</v>
      </c>
      <c r="L216" s="155"/>
      <c r="M216" s="159"/>
      <c r="N216" s="160"/>
      <c r="O216" s="160"/>
      <c r="P216" s="160"/>
      <c r="Q216" s="160"/>
      <c r="R216" s="160"/>
      <c r="S216" s="160"/>
      <c r="T216" s="161"/>
      <c r="AT216" s="156" t="s">
        <v>148</v>
      </c>
      <c r="AU216" s="156" t="s">
        <v>146</v>
      </c>
      <c r="AV216" s="14" t="s">
        <v>79</v>
      </c>
      <c r="AW216" s="14" t="s">
        <v>31</v>
      </c>
      <c r="AX216" s="14" t="s">
        <v>69</v>
      </c>
      <c r="AY216" s="156" t="s">
        <v>136</v>
      </c>
    </row>
    <row r="217" spans="1:65" s="15" customFormat="1">
      <c r="B217" s="162"/>
      <c r="D217" s="149" t="s">
        <v>148</v>
      </c>
      <c r="E217" s="163" t="s">
        <v>3</v>
      </c>
      <c r="F217" s="164" t="s">
        <v>151</v>
      </c>
      <c r="H217" s="165">
        <v>7</v>
      </c>
      <c r="L217" s="162"/>
      <c r="M217" s="166"/>
      <c r="N217" s="167"/>
      <c r="O217" s="167"/>
      <c r="P217" s="167"/>
      <c r="Q217" s="167"/>
      <c r="R217" s="167"/>
      <c r="S217" s="167"/>
      <c r="T217" s="168"/>
      <c r="AT217" s="163" t="s">
        <v>148</v>
      </c>
      <c r="AU217" s="163" t="s">
        <v>146</v>
      </c>
      <c r="AV217" s="15" t="s">
        <v>145</v>
      </c>
      <c r="AW217" s="15" t="s">
        <v>31</v>
      </c>
      <c r="AX217" s="15" t="s">
        <v>77</v>
      </c>
      <c r="AY217" s="163" t="s">
        <v>136</v>
      </c>
    </row>
    <row r="218" spans="1:65" s="2" customFormat="1" ht="24.2" customHeight="1">
      <c r="A218" s="30"/>
      <c r="B218" s="135"/>
      <c r="C218" s="176" t="s">
        <v>388</v>
      </c>
      <c r="D218" s="176" t="s">
        <v>394</v>
      </c>
      <c r="E218" s="177" t="s">
        <v>559</v>
      </c>
      <c r="F218" s="178" t="s">
        <v>560</v>
      </c>
      <c r="G218" s="179" t="s">
        <v>374</v>
      </c>
      <c r="H218" s="180">
        <v>7</v>
      </c>
      <c r="I218" s="181"/>
      <c r="J218" s="181">
        <f>ROUND(I218*H218,2)</f>
        <v>0</v>
      </c>
      <c r="K218" s="178" t="s">
        <v>3</v>
      </c>
      <c r="L218" s="182"/>
      <c r="M218" s="183" t="s">
        <v>3</v>
      </c>
      <c r="N218" s="184" t="s">
        <v>40</v>
      </c>
      <c r="O218" s="144">
        <v>0</v>
      </c>
      <c r="P218" s="144">
        <f>O218*H218</f>
        <v>0</v>
      </c>
      <c r="Q218" s="144">
        <v>6.4999999999999997E-4</v>
      </c>
      <c r="R218" s="144">
        <f>Q218*H218</f>
        <v>4.5500000000000002E-3</v>
      </c>
      <c r="S218" s="144">
        <v>0</v>
      </c>
      <c r="T218" s="145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46" t="s">
        <v>197</v>
      </c>
      <c r="AT218" s="146" t="s">
        <v>394</v>
      </c>
      <c r="AU218" s="146" t="s">
        <v>146</v>
      </c>
      <c r="AY218" s="18" t="s">
        <v>136</v>
      </c>
      <c r="BE218" s="147">
        <f>IF(N218="základní",J218,0)</f>
        <v>0</v>
      </c>
      <c r="BF218" s="147">
        <f>IF(N218="snížená",J218,0)</f>
        <v>0</v>
      </c>
      <c r="BG218" s="147">
        <f>IF(N218="zákl. přenesená",J218,0)</f>
        <v>0</v>
      </c>
      <c r="BH218" s="147">
        <f>IF(N218="sníž. přenesená",J218,0)</f>
        <v>0</v>
      </c>
      <c r="BI218" s="147">
        <f>IF(N218="nulová",J218,0)</f>
        <v>0</v>
      </c>
      <c r="BJ218" s="18" t="s">
        <v>77</v>
      </c>
      <c r="BK218" s="147">
        <f>ROUND(I218*H218,2)</f>
        <v>0</v>
      </c>
      <c r="BL218" s="18" t="s">
        <v>145</v>
      </c>
      <c r="BM218" s="146" t="s">
        <v>1227</v>
      </c>
    </row>
    <row r="219" spans="1:65" s="14" customFormat="1">
      <c r="B219" s="155"/>
      <c r="D219" s="149" t="s">
        <v>148</v>
      </c>
      <c r="E219" s="156" t="s">
        <v>3</v>
      </c>
      <c r="F219" s="157" t="s">
        <v>1192</v>
      </c>
      <c r="H219" s="158">
        <v>7</v>
      </c>
      <c r="L219" s="155"/>
      <c r="M219" s="159"/>
      <c r="N219" s="160"/>
      <c r="O219" s="160"/>
      <c r="P219" s="160"/>
      <c r="Q219" s="160"/>
      <c r="R219" s="160"/>
      <c r="S219" s="160"/>
      <c r="T219" s="161"/>
      <c r="AT219" s="156" t="s">
        <v>148</v>
      </c>
      <c r="AU219" s="156" t="s">
        <v>146</v>
      </c>
      <c r="AV219" s="14" t="s">
        <v>79</v>
      </c>
      <c r="AW219" s="14" t="s">
        <v>31</v>
      </c>
      <c r="AX219" s="14" t="s">
        <v>69</v>
      </c>
      <c r="AY219" s="156" t="s">
        <v>136</v>
      </c>
    </row>
    <row r="220" spans="1:65" s="15" customFormat="1">
      <c r="B220" s="162"/>
      <c r="D220" s="149" t="s">
        <v>148</v>
      </c>
      <c r="E220" s="163" t="s">
        <v>3</v>
      </c>
      <c r="F220" s="164" t="s">
        <v>151</v>
      </c>
      <c r="H220" s="165">
        <v>7</v>
      </c>
      <c r="L220" s="162"/>
      <c r="M220" s="166"/>
      <c r="N220" s="167"/>
      <c r="O220" s="167"/>
      <c r="P220" s="167"/>
      <c r="Q220" s="167"/>
      <c r="R220" s="167"/>
      <c r="S220" s="167"/>
      <c r="T220" s="168"/>
      <c r="AT220" s="163" t="s">
        <v>148</v>
      </c>
      <c r="AU220" s="163" t="s">
        <v>146</v>
      </c>
      <c r="AV220" s="15" t="s">
        <v>145</v>
      </c>
      <c r="AW220" s="15" t="s">
        <v>31</v>
      </c>
      <c r="AX220" s="15" t="s">
        <v>77</v>
      </c>
      <c r="AY220" s="163" t="s">
        <v>136</v>
      </c>
    </row>
    <row r="221" spans="1:65" s="2" customFormat="1" ht="14.45" customHeight="1">
      <c r="A221" s="30"/>
      <c r="B221" s="135"/>
      <c r="C221" s="136" t="s">
        <v>393</v>
      </c>
      <c r="D221" s="136" t="s">
        <v>140</v>
      </c>
      <c r="E221" s="137" t="s">
        <v>576</v>
      </c>
      <c r="F221" s="138" t="s">
        <v>577</v>
      </c>
      <c r="G221" s="139" t="s">
        <v>159</v>
      </c>
      <c r="H221" s="140">
        <v>3.5</v>
      </c>
      <c r="I221" s="141"/>
      <c r="J221" s="141">
        <f>ROUND(I221*H221,2)</f>
        <v>0</v>
      </c>
      <c r="K221" s="138" t="s">
        <v>3</v>
      </c>
      <c r="L221" s="31"/>
      <c r="M221" s="142" t="s">
        <v>3</v>
      </c>
      <c r="N221" s="143" t="s">
        <v>40</v>
      </c>
      <c r="O221" s="144">
        <v>5.3999999999999999E-2</v>
      </c>
      <c r="P221" s="144">
        <f>O221*H221</f>
        <v>0.189</v>
      </c>
      <c r="Q221" s="144">
        <v>1.9000000000000001E-4</v>
      </c>
      <c r="R221" s="144">
        <f>Q221*H221</f>
        <v>6.6500000000000001E-4</v>
      </c>
      <c r="S221" s="144">
        <v>0</v>
      </c>
      <c r="T221" s="145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46" t="s">
        <v>145</v>
      </c>
      <c r="AT221" s="146" t="s">
        <v>140</v>
      </c>
      <c r="AU221" s="146" t="s">
        <v>146</v>
      </c>
      <c r="AY221" s="18" t="s">
        <v>136</v>
      </c>
      <c r="BE221" s="147">
        <f>IF(N221="základní",J221,0)</f>
        <v>0</v>
      </c>
      <c r="BF221" s="147">
        <f>IF(N221="snížená",J221,0)</f>
        <v>0</v>
      </c>
      <c r="BG221" s="147">
        <f>IF(N221="zákl. přenesená",J221,0)</f>
        <v>0</v>
      </c>
      <c r="BH221" s="147">
        <f>IF(N221="sníž. přenesená",J221,0)</f>
        <v>0</v>
      </c>
      <c r="BI221" s="147">
        <f>IF(N221="nulová",J221,0)</f>
        <v>0</v>
      </c>
      <c r="BJ221" s="18" t="s">
        <v>77</v>
      </c>
      <c r="BK221" s="147">
        <f>ROUND(I221*H221,2)</f>
        <v>0</v>
      </c>
      <c r="BL221" s="18" t="s">
        <v>145</v>
      </c>
      <c r="BM221" s="146" t="s">
        <v>1228</v>
      </c>
    </row>
    <row r="222" spans="1:65" s="14" customFormat="1">
      <c r="B222" s="155"/>
      <c r="D222" s="149" t="s">
        <v>148</v>
      </c>
      <c r="E222" s="156" t="s">
        <v>3</v>
      </c>
      <c r="F222" s="157" t="s">
        <v>1218</v>
      </c>
      <c r="H222" s="158">
        <v>3.5</v>
      </c>
      <c r="L222" s="155"/>
      <c r="M222" s="159"/>
      <c r="N222" s="160"/>
      <c r="O222" s="160"/>
      <c r="P222" s="160"/>
      <c r="Q222" s="160"/>
      <c r="R222" s="160"/>
      <c r="S222" s="160"/>
      <c r="T222" s="161"/>
      <c r="AT222" s="156" t="s">
        <v>148</v>
      </c>
      <c r="AU222" s="156" t="s">
        <v>146</v>
      </c>
      <c r="AV222" s="14" t="s">
        <v>79</v>
      </c>
      <c r="AW222" s="14" t="s">
        <v>31</v>
      </c>
      <c r="AX222" s="14" t="s">
        <v>69</v>
      </c>
      <c r="AY222" s="156" t="s">
        <v>136</v>
      </c>
    </row>
    <row r="223" spans="1:65" s="15" customFormat="1">
      <c r="B223" s="162"/>
      <c r="D223" s="149" t="s">
        <v>148</v>
      </c>
      <c r="E223" s="163" t="s">
        <v>3</v>
      </c>
      <c r="F223" s="164" t="s">
        <v>151</v>
      </c>
      <c r="H223" s="165">
        <v>3.5</v>
      </c>
      <c r="L223" s="162"/>
      <c r="M223" s="166"/>
      <c r="N223" s="167"/>
      <c r="O223" s="167"/>
      <c r="P223" s="167"/>
      <c r="Q223" s="167"/>
      <c r="R223" s="167"/>
      <c r="S223" s="167"/>
      <c r="T223" s="168"/>
      <c r="AT223" s="163" t="s">
        <v>148</v>
      </c>
      <c r="AU223" s="163" t="s">
        <v>146</v>
      </c>
      <c r="AV223" s="15" t="s">
        <v>145</v>
      </c>
      <c r="AW223" s="15" t="s">
        <v>31</v>
      </c>
      <c r="AX223" s="15" t="s">
        <v>77</v>
      </c>
      <c r="AY223" s="163" t="s">
        <v>136</v>
      </c>
    </row>
    <row r="224" spans="1:65" s="2" customFormat="1" ht="24.2" customHeight="1">
      <c r="A224" s="30"/>
      <c r="B224" s="135"/>
      <c r="C224" s="136" t="s">
        <v>400</v>
      </c>
      <c r="D224" s="136" t="s">
        <v>140</v>
      </c>
      <c r="E224" s="137" t="s">
        <v>582</v>
      </c>
      <c r="F224" s="138" t="s">
        <v>583</v>
      </c>
      <c r="G224" s="139" t="s">
        <v>528</v>
      </c>
      <c r="H224" s="140">
        <v>1</v>
      </c>
      <c r="I224" s="141"/>
      <c r="J224" s="141">
        <f>ROUND(I224*H224,2)</f>
        <v>0</v>
      </c>
      <c r="K224" s="138" t="s">
        <v>3</v>
      </c>
      <c r="L224" s="31"/>
      <c r="M224" s="142" t="s">
        <v>3</v>
      </c>
      <c r="N224" s="143" t="s">
        <v>40</v>
      </c>
      <c r="O224" s="144">
        <v>6.0999999999999999E-2</v>
      </c>
      <c r="P224" s="144">
        <f>O224*H224</f>
        <v>6.0999999999999999E-2</v>
      </c>
      <c r="Q224" s="144">
        <v>0</v>
      </c>
      <c r="R224" s="144">
        <f>Q224*H224</f>
        <v>0</v>
      </c>
      <c r="S224" s="144">
        <v>0</v>
      </c>
      <c r="T224" s="145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46" t="s">
        <v>145</v>
      </c>
      <c r="AT224" s="146" t="s">
        <v>140</v>
      </c>
      <c r="AU224" s="146" t="s">
        <v>146</v>
      </c>
      <c r="AY224" s="18" t="s">
        <v>136</v>
      </c>
      <c r="BE224" s="147">
        <f>IF(N224="základní",J224,0)</f>
        <v>0</v>
      </c>
      <c r="BF224" s="147">
        <f>IF(N224="snížená",J224,0)</f>
        <v>0</v>
      </c>
      <c r="BG224" s="147">
        <f>IF(N224="zákl. přenesená",J224,0)</f>
        <v>0</v>
      </c>
      <c r="BH224" s="147">
        <f>IF(N224="sníž. přenesená",J224,0)</f>
        <v>0</v>
      </c>
      <c r="BI224" s="147">
        <f>IF(N224="nulová",J224,0)</f>
        <v>0</v>
      </c>
      <c r="BJ224" s="18" t="s">
        <v>77</v>
      </c>
      <c r="BK224" s="147">
        <f>ROUND(I224*H224,2)</f>
        <v>0</v>
      </c>
      <c r="BL224" s="18" t="s">
        <v>145</v>
      </c>
      <c r="BM224" s="146" t="s">
        <v>1229</v>
      </c>
    </row>
    <row r="225" spans="1:65" s="14" customFormat="1">
      <c r="B225" s="155"/>
      <c r="D225" s="149" t="s">
        <v>148</v>
      </c>
      <c r="E225" s="156" t="s">
        <v>3</v>
      </c>
      <c r="F225" s="157" t="s">
        <v>77</v>
      </c>
      <c r="H225" s="158">
        <v>1</v>
      </c>
      <c r="L225" s="155"/>
      <c r="M225" s="159"/>
      <c r="N225" s="160"/>
      <c r="O225" s="160"/>
      <c r="P225" s="160"/>
      <c r="Q225" s="160"/>
      <c r="R225" s="160"/>
      <c r="S225" s="160"/>
      <c r="T225" s="161"/>
      <c r="AT225" s="156" t="s">
        <v>148</v>
      </c>
      <c r="AU225" s="156" t="s">
        <v>146</v>
      </c>
      <c r="AV225" s="14" t="s">
        <v>79</v>
      </c>
      <c r="AW225" s="14" t="s">
        <v>31</v>
      </c>
      <c r="AX225" s="14" t="s">
        <v>69</v>
      </c>
      <c r="AY225" s="156" t="s">
        <v>136</v>
      </c>
    </row>
    <row r="226" spans="1:65" s="15" customFormat="1">
      <c r="B226" s="162"/>
      <c r="D226" s="149" t="s">
        <v>148</v>
      </c>
      <c r="E226" s="163" t="s">
        <v>3</v>
      </c>
      <c r="F226" s="164" t="s">
        <v>151</v>
      </c>
      <c r="H226" s="165">
        <v>1</v>
      </c>
      <c r="L226" s="162"/>
      <c r="M226" s="166"/>
      <c r="N226" s="167"/>
      <c r="O226" s="167"/>
      <c r="P226" s="167"/>
      <c r="Q226" s="167"/>
      <c r="R226" s="167"/>
      <c r="S226" s="167"/>
      <c r="T226" s="168"/>
      <c r="AT226" s="163" t="s">
        <v>148</v>
      </c>
      <c r="AU226" s="163" t="s">
        <v>146</v>
      </c>
      <c r="AV226" s="15" t="s">
        <v>145</v>
      </c>
      <c r="AW226" s="15" t="s">
        <v>31</v>
      </c>
      <c r="AX226" s="15" t="s">
        <v>77</v>
      </c>
      <c r="AY226" s="163" t="s">
        <v>136</v>
      </c>
    </row>
    <row r="227" spans="1:65" s="2" customFormat="1" ht="14.45" customHeight="1">
      <c r="A227" s="30"/>
      <c r="B227" s="135"/>
      <c r="C227" s="136" t="s">
        <v>405</v>
      </c>
      <c r="D227" s="136" t="s">
        <v>140</v>
      </c>
      <c r="E227" s="137" t="s">
        <v>586</v>
      </c>
      <c r="F227" s="138" t="s">
        <v>587</v>
      </c>
      <c r="G227" s="139" t="s">
        <v>159</v>
      </c>
      <c r="H227" s="140">
        <v>3.5</v>
      </c>
      <c r="I227" s="141"/>
      <c r="J227" s="141">
        <f>ROUND(I227*H227,2)</f>
        <v>0</v>
      </c>
      <c r="K227" s="138" t="s">
        <v>144</v>
      </c>
      <c r="L227" s="31"/>
      <c r="M227" s="142" t="s">
        <v>3</v>
      </c>
      <c r="N227" s="143" t="s">
        <v>40</v>
      </c>
      <c r="O227" s="144">
        <v>2.5000000000000001E-2</v>
      </c>
      <c r="P227" s="144">
        <f>O227*H227</f>
        <v>8.7500000000000008E-2</v>
      </c>
      <c r="Q227" s="144">
        <v>9.0000000000000006E-5</v>
      </c>
      <c r="R227" s="144">
        <f>Q227*H227</f>
        <v>3.1500000000000001E-4</v>
      </c>
      <c r="S227" s="144">
        <v>0</v>
      </c>
      <c r="T227" s="145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46" t="s">
        <v>145</v>
      </c>
      <c r="AT227" s="146" t="s">
        <v>140</v>
      </c>
      <c r="AU227" s="146" t="s">
        <v>146</v>
      </c>
      <c r="AY227" s="18" t="s">
        <v>136</v>
      </c>
      <c r="BE227" s="147">
        <f>IF(N227="základní",J227,0)</f>
        <v>0</v>
      </c>
      <c r="BF227" s="147">
        <f>IF(N227="snížená",J227,0)</f>
        <v>0</v>
      </c>
      <c r="BG227" s="147">
        <f>IF(N227="zákl. přenesená",J227,0)</f>
        <v>0</v>
      </c>
      <c r="BH227" s="147">
        <f>IF(N227="sníž. přenesená",J227,0)</f>
        <v>0</v>
      </c>
      <c r="BI227" s="147">
        <f>IF(N227="nulová",J227,0)</f>
        <v>0</v>
      </c>
      <c r="BJ227" s="18" t="s">
        <v>77</v>
      </c>
      <c r="BK227" s="147">
        <f>ROUND(I227*H227,2)</f>
        <v>0</v>
      </c>
      <c r="BL227" s="18" t="s">
        <v>145</v>
      </c>
      <c r="BM227" s="146" t="s">
        <v>1230</v>
      </c>
    </row>
    <row r="228" spans="1:65" s="14" customFormat="1">
      <c r="B228" s="155"/>
      <c r="D228" s="149" t="s">
        <v>148</v>
      </c>
      <c r="E228" s="156" t="s">
        <v>3</v>
      </c>
      <c r="F228" s="157" t="s">
        <v>1218</v>
      </c>
      <c r="H228" s="158">
        <v>3.5</v>
      </c>
      <c r="L228" s="155"/>
      <c r="M228" s="159"/>
      <c r="N228" s="160"/>
      <c r="O228" s="160"/>
      <c r="P228" s="160"/>
      <c r="Q228" s="160"/>
      <c r="R228" s="160"/>
      <c r="S228" s="160"/>
      <c r="T228" s="161"/>
      <c r="AT228" s="156" t="s">
        <v>148</v>
      </c>
      <c r="AU228" s="156" t="s">
        <v>146</v>
      </c>
      <c r="AV228" s="14" t="s">
        <v>79</v>
      </c>
      <c r="AW228" s="14" t="s">
        <v>31</v>
      </c>
      <c r="AX228" s="14" t="s">
        <v>69</v>
      </c>
      <c r="AY228" s="156" t="s">
        <v>136</v>
      </c>
    </row>
    <row r="229" spans="1:65" s="15" customFormat="1">
      <c r="B229" s="162"/>
      <c r="D229" s="149" t="s">
        <v>148</v>
      </c>
      <c r="E229" s="163" t="s">
        <v>3</v>
      </c>
      <c r="F229" s="164" t="s">
        <v>151</v>
      </c>
      <c r="H229" s="165">
        <v>3.5</v>
      </c>
      <c r="L229" s="162"/>
      <c r="M229" s="166"/>
      <c r="N229" s="167"/>
      <c r="O229" s="167"/>
      <c r="P229" s="167"/>
      <c r="Q229" s="167"/>
      <c r="R229" s="167"/>
      <c r="S229" s="167"/>
      <c r="T229" s="168"/>
      <c r="AT229" s="163" t="s">
        <v>148</v>
      </c>
      <c r="AU229" s="163" t="s">
        <v>146</v>
      </c>
      <c r="AV229" s="15" t="s">
        <v>145</v>
      </c>
      <c r="AW229" s="15" t="s">
        <v>31</v>
      </c>
      <c r="AX229" s="15" t="s">
        <v>77</v>
      </c>
      <c r="AY229" s="163" t="s">
        <v>136</v>
      </c>
    </row>
    <row r="230" spans="1:65" s="12" customFormat="1" ht="22.9" customHeight="1">
      <c r="B230" s="123"/>
      <c r="D230" s="124" t="s">
        <v>68</v>
      </c>
      <c r="E230" s="133" t="s">
        <v>707</v>
      </c>
      <c r="F230" s="133" t="s">
        <v>1231</v>
      </c>
      <c r="J230" s="134">
        <f>BK230</f>
        <v>0</v>
      </c>
      <c r="L230" s="123"/>
      <c r="M230" s="127"/>
      <c r="N230" s="128"/>
      <c r="O230" s="128"/>
      <c r="P230" s="129">
        <f>P231</f>
        <v>1.4962799999999998</v>
      </c>
      <c r="Q230" s="128"/>
      <c r="R230" s="129">
        <f>R231</f>
        <v>0</v>
      </c>
      <c r="S230" s="128"/>
      <c r="T230" s="130">
        <f>T231</f>
        <v>0</v>
      </c>
      <c r="AR230" s="124" t="s">
        <v>77</v>
      </c>
      <c r="AT230" s="131" t="s">
        <v>68</v>
      </c>
      <c r="AU230" s="131" t="s">
        <v>77</v>
      </c>
      <c r="AY230" s="124" t="s">
        <v>136</v>
      </c>
      <c r="BK230" s="132">
        <f>BK231</f>
        <v>0</v>
      </c>
    </row>
    <row r="231" spans="1:65" s="2" customFormat="1" ht="49.15" customHeight="1">
      <c r="A231" s="30"/>
      <c r="B231" s="135"/>
      <c r="C231" s="136" t="s">
        <v>409</v>
      </c>
      <c r="D231" s="136" t="s">
        <v>140</v>
      </c>
      <c r="E231" s="137" t="s">
        <v>743</v>
      </c>
      <c r="F231" s="138" t="s">
        <v>744</v>
      </c>
      <c r="G231" s="139" t="s">
        <v>300</v>
      </c>
      <c r="H231" s="140">
        <v>1.0109999999999999</v>
      </c>
      <c r="I231" s="141"/>
      <c r="J231" s="141">
        <f>ROUND(I231*H231,2)</f>
        <v>0</v>
      </c>
      <c r="K231" s="138" t="s">
        <v>3</v>
      </c>
      <c r="L231" s="31"/>
      <c r="M231" s="142" t="s">
        <v>3</v>
      </c>
      <c r="N231" s="143" t="s">
        <v>40</v>
      </c>
      <c r="O231" s="144">
        <v>1.48</v>
      </c>
      <c r="P231" s="144">
        <f>O231*H231</f>
        <v>1.4962799999999998</v>
      </c>
      <c r="Q231" s="144">
        <v>0</v>
      </c>
      <c r="R231" s="144">
        <f>Q231*H231</f>
        <v>0</v>
      </c>
      <c r="S231" s="144">
        <v>0</v>
      </c>
      <c r="T231" s="145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46" t="s">
        <v>145</v>
      </c>
      <c r="AT231" s="146" t="s">
        <v>140</v>
      </c>
      <c r="AU231" s="146" t="s">
        <v>79</v>
      </c>
      <c r="AY231" s="18" t="s">
        <v>136</v>
      </c>
      <c r="BE231" s="147">
        <f>IF(N231="základní",J231,0)</f>
        <v>0</v>
      </c>
      <c r="BF231" s="147">
        <f>IF(N231="snížená",J231,0)</f>
        <v>0</v>
      </c>
      <c r="BG231" s="147">
        <f>IF(N231="zákl. přenesená",J231,0)</f>
        <v>0</v>
      </c>
      <c r="BH231" s="147">
        <f>IF(N231="sníž. přenesená",J231,0)</f>
        <v>0</v>
      </c>
      <c r="BI231" s="147">
        <f>IF(N231="nulová",J231,0)</f>
        <v>0</v>
      </c>
      <c r="BJ231" s="18" t="s">
        <v>77</v>
      </c>
      <c r="BK231" s="147">
        <f>ROUND(I231*H231,2)</f>
        <v>0</v>
      </c>
      <c r="BL231" s="18" t="s">
        <v>145</v>
      </c>
      <c r="BM231" s="146" t="s">
        <v>1232</v>
      </c>
    </row>
    <row r="232" spans="1:65" s="12" customFormat="1" ht="25.9" customHeight="1">
      <c r="B232" s="123"/>
      <c r="D232" s="124" t="s">
        <v>68</v>
      </c>
      <c r="E232" s="125" t="s">
        <v>746</v>
      </c>
      <c r="F232" s="125" t="s">
        <v>747</v>
      </c>
      <c r="J232" s="126">
        <f>BK232</f>
        <v>0</v>
      </c>
      <c r="L232" s="123"/>
      <c r="M232" s="127"/>
      <c r="N232" s="128"/>
      <c r="O232" s="128"/>
      <c r="P232" s="129">
        <f>P233+P243</f>
        <v>0</v>
      </c>
      <c r="Q232" s="128"/>
      <c r="R232" s="129">
        <f>R233+R243</f>
        <v>0</v>
      </c>
      <c r="S232" s="128"/>
      <c r="T232" s="130">
        <f>T233+T243</f>
        <v>0</v>
      </c>
      <c r="AR232" s="124" t="s">
        <v>172</v>
      </c>
      <c r="AT232" s="131" t="s">
        <v>68</v>
      </c>
      <c r="AU232" s="131" t="s">
        <v>69</v>
      </c>
      <c r="AY232" s="124" t="s">
        <v>136</v>
      </c>
      <c r="BK232" s="132">
        <f>BK233+BK243</f>
        <v>0</v>
      </c>
    </row>
    <row r="233" spans="1:65" s="12" customFormat="1" ht="22.9" customHeight="1">
      <c r="B233" s="123"/>
      <c r="D233" s="124" t="s">
        <v>68</v>
      </c>
      <c r="E233" s="133" t="s">
        <v>748</v>
      </c>
      <c r="F233" s="133" t="s">
        <v>749</v>
      </c>
      <c r="J233" s="134">
        <f>BK233</f>
        <v>0</v>
      </c>
      <c r="L233" s="123"/>
      <c r="M233" s="127"/>
      <c r="N233" s="128"/>
      <c r="O233" s="128"/>
      <c r="P233" s="129">
        <f>SUM(P234:P242)</f>
        <v>0</v>
      </c>
      <c r="Q233" s="128"/>
      <c r="R233" s="129">
        <f>SUM(R234:R242)</f>
        <v>0</v>
      </c>
      <c r="S233" s="128"/>
      <c r="T233" s="130">
        <f>SUM(T234:T242)</f>
        <v>0</v>
      </c>
      <c r="AR233" s="124" t="s">
        <v>172</v>
      </c>
      <c r="AT233" s="131" t="s">
        <v>68</v>
      </c>
      <c r="AU233" s="131" t="s">
        <v>77</v>
      </c>
      <c r="AY233" s="124" t="s">
        <v>136</v>
      </c>
      <c r="BK233" s="132">
        <f>SUM(BK234:BK242)</f>
        <v>0</v>
      </c>
    </row>
    <row r="234" spans="1:65" s="2" customFormat="1" ht="14.45" customHeight="1">
      <c r="A234" s="30"/>
      <c r="B234" s="135"/>
      <c r="C234" s="136" t="s">
        <v>415</v>
      </c>
      <c r="D234" s="136" t="s">
        <v>140</v>
      </c>
      <c r="E234" s="137" t="s">
        <v>756</v>
      </c>
      <c r="F234" s="138" t="s">
        <v>757</v>
      </c>
      <c r="G234" s="139" t="s">
        <v>1237</v>
      </c>
      <c r="H234" s="140"/>
      <c r="I234" s="141"/>
      <c r="J234" s="141">
        <f>ROUND(I234*H234,2)</f>
        <v>0</v>
      </c>
      <c r="K234" s="138" t="s">
        <v>3</v>
      </c>
      <c r="L234" s="31"/>
      <c r="M234" s="142" t="s">
        <v>3</v>
      </c>
      <c r="N234" s="143" t="s">
        <v>40</v>
      </c>
      <c r="O234" s="144">
        <v>0</v>
      </c>
      <c r="P234" s="144">
        <f>O234*H234</f>
        <v>0</v>
      </c>
      <c r="Q234" s="144">
        <v>0</v>
      </c>
      <c r="R234" s="144">
        <f>Q234*H234</f>
        <v>0</v>
      </c>
      <c r="S234" s="144">
        <v>0</v>
      </c>
      <c r="T234" s="145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46" t="s">
        <v>753</v>
      </c>
      <c r="AT234" s="146" t="s">
        <v>140</v>
      </c>
      <c r="AU234" s="146" t="s">
        <v>79</v>
      </c>
      <c r="AY234" s="18" t="s">
        <v>136</v>
      </c>
      <c r="BE234" s="147">
        <f>IF(N234="základní",J234,0)</f>
        <v>0</v>
      </c>
      <c r="BF234" s="147">
        <f>IF(N234="snížená",J234,0)</f>
        <v>0</v>
      </c>
      <c r="BG234" s="147">
        <f>IF(N234="zákl. přenesená",J234,0)</f>
        <v>0</v>
      </c>
      <c r="BH234" s="147">
        <f>IF(N234="sníž. přenesená",J234,0)</f>
        <v>0</v>
      </c>
      <c r="BI234" s="147">
        <f>IF(N234="nulová",J234,0)</f>
        <v>0</v>
      </c>
      <c r="BJ234" s="18" t="s">
        <v>77</v>
      </c>
      <c r="BK234" s="147">
        <f>ROUND(I234*H234,2)</f>
        <v>0</v>
      </c>
      <c r="BL234" s="18" t="s">
        <v>753</v>
      </c>
      <c r="BM234" s="146" t="s">
        <v>1233</v>
      </c>
    </row>
    <row r="235" spans="1:65" s="14" customFormat="1">
      <c r="B235" s="155"/>
      <c r="D235" s="149" t="s">
        <v>148</v>
      </c>
      <c r="E235" s="156" t="s">
        <v>3</v>
      </c>
      <c r="F235" s="157"/>
      <c r="H235" s="158"/>
      <c r="L235" s="155"/>
      <c r="M235" s="159"/>
      <c r="N235" s="160"/>
      <c r="O235" s="160"/>
      <c r="P235" s="160"/>
      <c r="Q235" s="160"/>
      <c r="R235" s="160"/>
      <c r="S235" s="160"/>
      <c r="T235" s="161"/>
      <c r="AT235" s="156" t="s">
        <v>148</v>
      </c>
      <c r="AU235" s="156" t="s">
        <v>79</v>
      </c>
      <c r="AV235" s="14" t="s">
        <v>79</v>
      </c>
      <c r="AW235" s="14" t="s">
        <v>31</v>
      </c>
      <c r="AX235" s="14" t="s">
        <v>69</v>
      </c>
      <c r="AY235" s="156" t="s">
        <v>136</v>
      </c>
    </row>
    <row r="236" spans="1:65" s="15" customFormat="1">
      <c r="B236" s="162"/>
      <c r="D236" s="149" t="s">
        <v>148</v>
      </c>
      <c r="E236" s="163" t="s">
        <v>3</v>
      </c>
      <c r="F236" s="164" t="s">
        <v>151</v>
      </c>
      <c r="H236" s="165"/>
      <c r="L236" s="162"/>
      <c r="M236" s="166"/>
      <c r="N236" s="167"/>
      <c r="O236" s="167"/>
      <c r="P236" s="167"/>
      <c r="Q236" s="167"/>
      <c r="R236" s="167"/>
      <c r="S236" s="167"/>
      <c r="T236" s="168"/>
      <c r="AT236" s="163" t="s">
        <v>148</v>
      </c>
      <c r="AU236" s="163" t="s">
        <v>79</v>
      </c>
      <c r="AV236" s="15" t="s">
        <v>145</v>
      </c>
      <c r="AW236" s="15" t="s">
        <v>31</v>
      </c>
      <c r="AX236" s="15" t="s">
        <v>77</v>
      </c>
      <c r="AY236" s="163" t="s">
        <v>136</v>
      </c>
    </row>
    <row r="237" spans="1:65" s="2" customFormat="1" ht="24.2" customHeight="1">
      <c r="A237" s="30"/>
      <c r="B237" s="135"/>
      <c r="C237" s="136" t="s">
        <v>420</v>
      </c>
      <c r="D237" s="136" t="s">
        <v>140</v>
      </c>
      <c r="E237" s="137" t="s">
        <v>760</v>
      </c>
      <c r="F237" s="138" t="s">
        <v>761</v>
      </c>
      <c r="G237" s="139" t="s">
        <v>1237</v>
      </c>
      <c r="H237" s="140"/>
      <c r="I237" s="141"/>
      <c r="J237" s="141">
        <f>ROUND(I237*H237,2)</f>
        <v>0</v>
      </c>
      <c r="K237" s="138" t="s">
        <v>3</v>
      </c>
      <c r="L237" s="31"/>
      <c r="M237" s="142" t="s">
        <v>3</v>
      </c>
      <c r="N237" s="143" t="s">
        <v>40</v>
      </c>
      <c r="O237" s="144">
        <v>0</v>
      </c>
      <c r="P237" s="144">
        <f>O237*H237</f>
        <v>0</v>
      </c>
      <c r="Q237" s="144">
        <v>0</v>
      </c>
      <c r="R237" s="144">
        <f>Q237*H237</f>
        <v>0</v>
      </c>
      <c r="S237" s="144">
        <v>0</v>
      </c>
      <c r="T237" s="145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46" t="s">
        <v>753</v>
      </c>
      <c r="AT237" s="146" t="s">
        <v>140</v>
      </c>
      <c r="AU237" s="146" t="s">
        <v>79</v>
      </c>
      <c r="AY237" s="18" t="s">
        <v>136</v>
      </c>
      <c r="BE237" s="147">
        <f>IF(N237="základní",J237,0)</f>
        <v>0</v>
      </c>
      <c r="BF237" s="147">
        <f>IF(N237="snížená",J237,0)</f>
        <v>0</v>
      </c>
      <c r="BG237" s="147">
        <f>IF(N237="zákl. přenesená",J237,0)</f>
        <v>0</v>
      </c>
      <c r="BH237" s="147">
        <f>IF(N237="sníž. přenesená",J237,0)</f>
        <v>0</v>
      </c>
      <c r="BI237" s="147">
        <f>IF(N237="nulová",J237,0)</f>
        <v>0</v>
      </c>
      <c r="BJ237" s="18" t="s">
        <v>77</v>
      </c>
      <c r="BK237" s="147">
        <f>ROUND(I237*H237,2)</f>
        <v>0</v>
      </c>
      <c r="BL237" s="18" t="s">
        <v>753</v>
      </c>
      <c r="BM237" s="146" t="s">
        <v>1234</v>
      </c>
    </row>
    <row r="238" spans="1:65" s="14" customFormat="1">
      <c r="B238" s="155"/>
      <c r="D238" s="149" t="s">
        <v>148</v>
      </c>
      <c r="E238" s="156" t="s">
        <v>3</v>
      </c>
      <c r="F238" s="157"/>
      <c r="H238" s="158"/>
      <c r="L238" s="155"/>
      <c r="M238" s="159"/>
      <c r="N238" s="160"/>
      <c r="O238" s="160"/>
      <c r="P238" s="160"/>
      <c r="Q238" s="160"/>
      <c r="R238" s="160"/>
      <c r="S238" s="160"/>
      <c r="T238" s="161"/>
      <c r="AT238" s="156" t="s">
        <v>148</v>
      </c>
      <c r="AU238" s="156" t="s">
        <v>79</v>
      </c>
      <c r="AV238" s="14" t="s">
        <v>79</v>
      </c>
      <c r="AW238" s="14" t="s">
        <v>31</v>
      </c>
      <c r="AX238" s="14" t="s">
        <v>69</v>
      </c>
      <c r="AY238" s="156" t="s">
        <v>136</v>
      </c>
    </row>
    <row r="239" spans="1:65" s="15" customFormat="1">
      <c r="B239" s="162"/>
      <c r="D239" s="149" t="s">
        <v>148</v>
      </c>
      <c r="E239" s="163" t="s">
        <v>3</v>
      </c>
      <c r="F239" s="164" t="s">
        <v>151</v>
      </c>
      <c r="H239" s="165"/>
      <c r="L239" s="162"/>
      <c r="M239" s="166"/>
      <c r="N239" s="167"/>
      <c r="O239" s="167"/>
      <c r="P239" s="167"/>
      <c r="Q239" s="167"/>
      <c r="R239" s="167"/>
      <c r="S239" s="167"/>
      <c r="T239" s="168"/>
      <c r="AT239" s="163" t="s">
        <v>148</v>
      </c>
      <c r="AU239" s="163" t="s">
        <v>79</v>
      </c>
      <c r="AV239" s="15" t="s">
        <v>145</v>
      </c>
      <c r="AW239" s="15" t="s">
        <v>31</v>
      </c>
      <c r="AX239" s="15" t="s">
        <v>77</v>
      </c>
      <c r="AY239" s="163" t="s">
        <v>136</v>
      </c>
    </row>
    <row r="240" spans="1:65" s="2" customFormat="1" ht="14.45" customHeight="1">
      <c r="A240" s="30"/>
      <c r="B240" s="135"/>
      <c r="C240" s="136" t="s">
        <v>426</v>
      </c>
      <c r="D240" s="136" t="s">
        <v>140</v>
      </c>
      <c r="E240" s="137" t="s">
        <v>764</v>
      </c>
      <c r="F240" s="138" t="s">
        <v>765</v>
      </c>
      <c r="G240" s="139" t="s">
        <v>1237</v>
      </c>
      <c r="H240" s="140"/>
      <c r="I240" s="141"/>
      <c r="J240" s="141">
        <f>ROUND(I240*H240,2)</f>
        <v>0</v>
      </c>
      <c r="K240" s="138" t="s">
        <v>144</v>
      </c>
      <c r="L240" s="31"/>
      <c r="M240" s="142" t="s">
        <v>3</v>
      </c>
      <c r="N240" s="143" t="s">
        <v>40</v>
      </c>
      <c r="O240" s="144">
        <v>0</v>
      </c>
      <c r="P240" s="144">
        <f>O240*H240</f>
        <v>0</v>
      </c>
      <c r="Q240" s="144">
        <v>0</v>
      </c>
      <c r="R240" s="144">
        <f>Q240*H240</f>
        <v>0</v>
      </c>
      <c r="S240" s="144">
        <v>0</v>
      </c>
      <c r="T240" s="145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46" t="s">
        <v>753</v>
      </c>
      <c r="AT240" s="146" t="s">
        <v>140</v>
      </c>
      <c r="AU240" s="146" t="s">
        <v>79</v>
      </c>
      <c r="AY240" s="18" t="s">
        <v>136</v>
      </c>
      <c r="BE240" s="147">
        <f>IF(N240="základní",J240,0)</f>
        <v>0</v>
      </c>
      <c r="BF240" s="147">
        <f>IF(N240="snížená",J240,0)</f>
        <v>0</v>
      </c>
      <c r="BG240" s="147">
        <f>IF(N240="zákl. přenesená",J240,0)</f>
        <v>0</v>
      </c>
      <c r="BH240" s="147">
        <f>IF(N240="sníž. přenesená",J240,0)</f>
        <v>0</v>
      </c>
      <c r="BI240" s="147">
        <f>IF(N240="nulová",J240,0)</f>
        <v>0</v>
      </c>
      <c r="BJ240" s="18" t="s">
        <v>77</v>
      </c>
      <c r="BK240" s="147">
        <f>ROUND(I240*H240,2)</f>
        <v>0</v>
      </c>
      <c r="BL240" s="18" t="s">
        <v>753</v>
      </c>
      <c r="BM240" s="146" t="s">
        <v>1235</v>
      </c>
    </row>
    <row r="241" spans="1:65" s="14" customFormat="1">
      <c r="B241" s="155"/>
      <c r="D241" s="149" t="s">
        <v>148</v>
      </c>
      <c r="E241" s="156" t="s">
        <v>3</v>
      </c>
      <c r="F241" s="157"/>
      <c r="H241" s="158"/>
      <c r="L241" s="155"/>
      <c r="M241" s="159"/>
      <c r="N241" s="160"/>
      <c r="O241" s="160"/>
      <c r="P241" s="160"/>
      <c r="Q241" s="160"/>
      <c r="R241" s="160"/>
      <c r="S241" s="160"/>
      <c r="T241" s="161"/>
      <c r="AT241" s="156" t="s">
        <v>148</v>
      </c>
      <c r="AU241" s="156" t="s">
        <v>79</v>
      </c>
      <c r="AV241" s="14" t="s">
        <v>79</v>
      </c>
      <c r="AW241" s="14" t="s">
        <v>31</v>
      </c>
      <c r="AX241" s="14" t="s">
        <v>69</v>
      </c>
      <c r="AY241" s="156" t="s">
        <v>136</v>
      </c>
    </row>
    <row r="242" spans="1:65" s="15" customFormat="1">
      <c r="B242" s="162"/>
      <c r="D242" s="149" t="s">
        <v>148</v>
      </c>
      <c r="E242" s="163" t="s">
        <v>3</v>
      </c>
      <c r="F242" s="164" t="s">
        <v>151</v>
      </c>
      <c r="H242" s="165"/>
      <c r="L242" s="162"/>
      <c r="M242" s="166"/>
      <c r="N242" s="167"/>
      <c r="O242" s="167"/>
      <c r="P242" s="167"/>
      <c r="Q242" s="167"/>
      <c r="R242" s="167"/>
      <c r="S242" s="167"/>
      <c r="T242" s="168"/>
      <c r="AT242" s="163" t="s">
        <v>148</v>
      </c>
      <c r="AU242" s="163" t="s">
        <v>79</v>
      </c>
      <c r="AV242" s="15" t="s">
        <v>145</v>
      </c>
      <c r="AW242" s="15" t="s">
        <v>31</v>
      </c>
      <c r="AX242" s="15" t="s">
        <v>77</v>
      </c>
      <c r="AY242" s="163" t="s">
        <v>136</v>
      </c>
    </row>
    <row r="243" spans="1:65" s="12" customFormat="1" ht="22.9" customHeight="1">
      <c r="B243" s="123"/>
      <c r="D243" s="124" t="s">
        <v>68</v>
      </c>
      <c r="E243" s="133" t="s">
        <v>767</v>
      </c>
      <c r="F243" s="133" t="s">
        <v>768</v>
      </c>
      <c r="J243" s="134">
        <f>BK243</f>
        <v>0</v>
      </c>
      <c r="L243" s="123"/>
      <c r="M243" s="127"/>
      <c r="N243" s="128"/>
      <c r="O243" s="128"/>
      <c r="P243" s="129">
        <f>SUM(P244:P246)</f>
        <v>0</v>
      </c>
      <c r="Q243" s="128"/>
      <c r="R243" s="129">
        <f>SUM(R244:R246)</f>
        <v>0</v>
      </c>
      <c r="S243" s="128"/>
      <c r="T243" s="130">
        <f>SUM(T244:T246)</f>
        <v>0</v>
      </c>
      <c r="AR243" s="124" t="s">
        <v>172</v>
      </c>
      <c r="AT243" s="131" t="s">
        <v>68</v>
      </c>
      <c r="AU243" s="131" t="s">
        <v>77</v>
      </c>
      <c r="AY243" s="124" t="s">
        <v>136</v>
      </c>
      <c r="BK243" s="132">
        <f>SUM(BK244:BK246)</f>
        <v>0</v>
      </c>
    </row>
    <row r="244" spans="1:65" s="2" customFormat="1" ht="14.45" customHeight="1">
      <c r="A244" s="30"/>
      <c r="B244" s="135"/>
      <c r="C244" s="136" t="s">
        <v>431</v>
      </c>
      <c r="D244" s="136" t="s">
        <v>140</v>
      </c>
      <c r="E244" s="137" t="s">
        <v>770</v>
      </c>
      <c r="F244" s="138" t="s">
        <v>768</v>
      </c>
      <c r="G244" s="139" t="s">
        <v>1237</v>
      </c>
      <c r="H244" s="140"/>
      <c r="I244" s="141"/>
      <c r="J244" s="141">
        <f>ROUND(I244*H244,2)</f>
        <v>0</v>
      </c>
      <c r="K244" s="138" t="s">
        <v>144</v>
      </c>
      <c r="L244" s="31"/>
      <c r="M244" s="142" t="s">
        <v>3</v>
      </c>
      <c r="N244" s="143" t="s">
        <v>40</v>
      </c>
      <c r="O244" s="144">
        <v>0</v>
      </c>
      <c r="P244" s="144">
        <f>O244*H244</f>
        <v>0</v>
      </c>
      <c r="Q244" s="144">
        <v>0</v>
      </c>
      <c r="R244" s="144">
        <f>Q244*H244</f>
        <v>0</v>
      </c>
      <c r="S244" s="144">
        <v>0</v>
      </c>
      <c r="T244" s="145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46" t="s">
        <v>753</v>
      </c>
      <c r="AT244" s="146" t="s">
        <v>140</v>
      </c>
      <c r="AU244" s="146" t="s">
        <v>79</v>
      </c>
      <c r="AY244" s="18" t="s">
        <v>136</v>
      </c>
      <c r="BE244" s="147">
        <f>IF(N244="základní",J244,0)</f>
        <v>0</v>
      </c>
      <c r="BF244" s="147">
        <f>IF(N244="snížená",J244,0)</f>
        <v>0</v>
      </c>
      <c r="BG244" s="147">
        <f>IF(N244="zákl. přenesená",J244,0)</f>
        <v>0</v>
      </c>
      <c r="BH244" s="147">
        <f>IF(N244="sníž. přenesená",J244,0)</f>
        <v>0</v>
      </c>
      <c r="BI244" s="147">
        <f>IF(N244="nulová",J244,0)</f>
        <v>0</v>
      </c>
      <c r="BJ244" s="18" t="s">
        <v>77</v>
      </c>
      <c r="BK244" s="147">
        <f>ROUND(I244*H244,2)</f>
        <v>0</v>
      </c>
      <c r="BL244" s="18" t="s">
        <v>753</v>
      </c>
      <c r="BM244" s="146" t="s">
        <v>1236</v>
      </c>
    </row>
    <row r="245" spans="1:65" s="14" customFormat="1">
      <c r="B245" s="155"/>
      <c r="D245" s="149" t="s">
        <v>148</v>
      </c>
      <c r="E245" s="156" t="s">
        <v>3</v>
      </c>
      <c r="F245" s="157"/>
      <c r="H245" s="158"/>
      <c r="L245" s="155"/>
      <c r="M245" s="159"/>
      <c r="N245" s="160"/>
      <c r="O245" s="160"/>
      <c r="P245" s="160"/>
      <c r="Q245" s="160"/>
      <c r="R245" s="160"/>
      <c r="S245" s="160"/>
      <c r="T245" s="161"/>
      <c r="AT245" s="156" t="s">
        <v>148</v>
      </c>
      <c r="AU245" s="156" t="s">
        <v>79</v>
      </c>
      <c r="AV245" s="14" t="s">
        <v>79</v>
      </c>
      <c r="AW245" s="14" t="s">
        <v>31</v>
      </c>
      <c r="AX245" s="14" t="s">
        <v>69</v>
      </c>
      <c r="AY245" s="156" t="s">
        <v>136</v>
      </c>
    </row>
    <row r="246" spans="1:65" s="15" customFormat="1">
      <c r="B246" s="162"/>
      <c r="D246" s="149" t="s">
        <v>148</v>
      </c>
      <c r="E246" s="163" t="s">
        <v>3</v>
      </c>
      <c r="F246" s="164" t="s">
        <v>151</v>
      </c>
      <c r="H246" s="165"/>
      <c r="L246" s="162"/>
      <c r="M246" s="188"/>
      <c r="N246" s="189"/>
      <c r="O246" s="189"/>
      <c r="P246" s="189"/>
      <c r="Q246" s="189"/>
      <c r="R246" s="189"/>
      <c r="S246" s="189"/>
      <c r="T246" s="190"/>
      <c r="AT246" s="163" t="s">
        <v>148</v>
      </c>
      <c r="AU246" s="163" t="s">
        <v>79</v>
      </c>
      <c r="AV246" s="15" t="s">
        <v>145</v>
      </c>
      <c r="AW246" s="15" t="s">
        <v>31</v>
      </c>
      <c r="AX246" s="15" t="s">
        <v>77</v>
      </c>
      <c r="AY246" s="163" t="s">
        <v>136</v>
      </c>
    </row>
    <row r="247" spans="1:65" s="2" customFormat="1" ht="6.95" customHeight="1">
      <c r="A247" s="30"/>
      <c r="B247" s="40"/>
      <c r="C247" s="41"/>
      <c r="D247" s="41"/>
      <c r="E247" s="41"/>
      <c r="F247" s="41"/>
      <c r="G247" s="41"/>
      <c r="H247" s="41"/>
      <c r="I247" s="41"/>
      <c r="J247" s="41"/>
      <c r="K247" s="41"/>
      <c r="L247" s="31"/>
      <c r="M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</row>
  </sheetData>
  <autoFilter ref="C94:K246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Vodovod - 1. část</vt:lpstr>
      <vt:lpstr>SO 02 - Vodovod - 2. část</vt:lpstr>
      <vt:lpstr>SO 03 - Vodovod - 3. část</vt:lpstr>
      <vt:lpstr>SO 04 - Přípojky vodovodní</vt:lpstr>
      <vt:lpstr>'Rekapitulace stavby'!Názvy_tisku</vt:lpstr>
      <vt:lpstr>'SO 01 - Vodovod - 1. část'!Názvy_tisku</vt:lpstr>
      <vt:lpstr>'SO 02 - Vodovod - 2. část'!Názvy_tisku</vt:lpstr>
      <vt:lpstr>'SO 03 - Vodovod - 3. část'!Názvy_tisku</vt:lpstr>
      <vt:lpstr>'SO 04 - Přípojky vodovodní'!Názvy_tisku</vt:lpstr>
      <vt:lpstr>'Rekapitulace stavby'!Oblast_tisku</vt:lpstr>
      <vt:lpstr>'SO 01 - Vodovod - 1. část'!Oblast_tisku</vt:lpstr>
      <vt:lpstr>'SO 02 - Vodovod - 2. část'!Oblast_tisku</vt:lpstr>
      <vt:lpstr>'SO 03 - Vodovod - 3. část'!Oblast_tisku</vt:lpstr>
      <vt:lpstr>'SO 04 - Přípojky vodovodní'!Oblast_tisku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Josef-PC\Josef</dc:creator>
  <cp:lastModifiedBy>ORI</cp:lastModifiedBy>
  <cp:lastPrinted>2020-09-14T08:31:11Z</cp:lastPrinted>
  <dcterms:created xsi:type="dcterms:W3CDTF">2020-09-10T19:20:49Z</dcterms:created>
  <dcterms:modified xsi:type="dcterms:W3CDTF">2020-09-25T07:06:48Z</dcterms:modified>
</cp:coreProperties>
</file>